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505" yWindow="-15" windowWidth="14340" windowHeight="12165" firstSheet="1" activeTab="1"/>
  </bookViews>
  <sheets>
    <sheet name="сводная" sheetId="7" state="hidden" r:id="rId1"/>
    <sheet name="Прайс кв." sheetId="8" r:id="rId2"/>
    <sheet name="Шахматка" sheetId="11" r:id="rId3"/>
    <sheet name="ОФИСЫ" sheetId="10" r:id="rId4"/>
    <sheet name="КЛАДОВЫЕ" sheetId="12" r:id="rId5"/>
  </sheets>
  <externalReferences>
    <externalReference r:id="rId6"/>
    <externalReference r:id="rId7"/>
  </externalReferences>
  <definedNames>
    <definedName name="_xlnm._FilterDatabase" localSheetId="4" hidden="1">КЛАДОВЫЕ!$A$1:$I$1</definedName>
    <definedName name="_xlnm._FilterDatabase" localSheetId="3" hidden="1">ОФИСЫ!$A$1:$K$1</definedName>
    <definedName name="_xlnm._FilterDatabase" localSheetId="1" hidden="1">'Прайс кв.'!$A$1:$Y$242</definedName>
    <definedName name="_xlnm._FilterDatabase" localSheetId="0" hidden="1">сводная!$B$1:$W$230</definedName>
  </definedNames>
  <calcPr calcId="125725" iterateDelta="1E-4"/>
</workbook>
</file>

<file path=xl/calcChain.xml><?xml version="1.0" encoding="utf-8"?>
<calcChain xmlns="http://schemas.openxmlformats.org/spreadsheetml/2006/main">
  <c r="P125" i="8"/>
  <c r="AW46" i="11"/>
  <c r="H62"/>
  <c r="E54"/>
  <c r="B58"/>
  <c r="B54"/>
  <c r="B50"/>
  <c r="B46"/>
  <c r="B38"/>
  <c r="B34"/>
  <c r="B30"/>
  <c r="B26"/>
  <c r="B22"/>
  <c r="B18"/>
  <c r="E58"/>
  <c r="H58"/>
  <c r="H54"/>
  <c r="H22"/>
  <c r="H18"/>
  <c r="N62"/>
  <c r="N58"/>
  <c r="N54"/>
  <c r="Q66"/>
  <c r="Q62"/>
  <c r="Q58"/>
  <c r="Q46"/>
  <c r="Q42"/>
  <c r="Q38"/>
  <c r="Q34"/>
  <c r="Q10"/>
  <c r="P60" i="8"/>
  <c r="P62"/>
  <c r="AQ30" i="11"/>
  <c r="P187" i="8"/>
  <c r="Q99"/>
  <c r="P224"/>
  <c r="AG14" i="11"/>
  <c r="V222" i="8"/>
  <c r="W222" s="1"/>
  <c r="V214"/>
  <c r="W214" s="1"/>
  <c r="V202"/>
  <c r="W202" s="1"/>
  <c r="Y202" s="1"/>
  <c r="V75"/>
  <c r="W75" s="1"/>
  <c r="Y75" s="1"/>
  <c r="V4"/>
  <c r="W4" s="1"/>
  <c r="Y4" s="1"/>
  <c r="X4" l="1"/>
  <c r="X75"/>
  <c r="X202"/>
  <c r="P98" l="1"/>
  <c r="V98" s="1"/>
  <c r="W98" s="1"/>
  <c r="Y98" s="1"/>
  <c r="P128"/>
  <c r="V128" s="1"/>
  <c r="W128" s="1"/>
  <c r="AW42" i="11"/>
  <c r="P171" i="8"/>
  <c r="V171" s="1"/>
  <c r="W171" s="1"/>
  <c r="AN50" i="11"/>
  <c r="V234" i="8"/>
  <c r="W234" s="1"/>
  <c r="Y234" s="1"/>
  <c r="V219"/>
  <c r="W219" s="1"/>
  <c r="Y219" s="1"/>
  <c r="V209"/>
  <c r="W209" s="1"/>
  <c r="Y209" s="1"/>
  <c r="V205"/>
  <c r="W205" s="1"/>
  <c r="Y205" s="1"/>
  <c r="V204"/>
  <c r="W204" s="1"/>
  <c r="Y204" s="1"/>
  <c r="V200"/>
  <c r="W200" s="1"/>
  <c r="Y200" s="1"/>
  <c r="V224"/>
  <c r="W224" s="1"/>
  <c r="Y224" s="1"/>
  <c r="V195"/>
  <c r="W195" s="1"/>
  <c r="Y195" s="1"/>
  <c r="V184"/>
  <c r="W184" s="1"/>
  <c r="Y184" s="1"/>
  <c r="V159"/>
  <c r="W159" s="1"/>
  <c r="Y159" s="1"/>
  <c r="V156"/>
  <c r="W156" s="1"/>
  <c r="Y156" s="1"/>
  <c r="V140"/>
  <c r="W140" s="1"/>
  <c r="Y140" s="1"/>
  <c r="V134"/>
  <c r="W134" s="1"/>
  <c r="Y134" s="1"/>
  <c r="V133"/>
  <c r="W133" s="1"/>
  <c r="Y133" s="1"/>
  <c r="Y128"/>
  <c r="V99"/>
  <c r="W99" s="1"/>
  <c r="Y99" s="1"/>
  <c r="V96"/>
  <c r="W96" s="1"/>
  <c r="Y96" s="1"/>
  <c r="V187"/>
  <c r="W187" s="1"/>
  <c r="Y187" s="1"/>
  <c r="V94"/>
  <c r="W94" s="1"/>
  <c r="Y94" s="1"/>
  <c r="V93"/>
  <c r="W93" s="1"/>
  <c r="Y93" s="1"/>
  <c r="V76"/>
  <c r="W76" s="1"/>
  <c r="Y76" s="1"/>
  <c r="V53"/>
  <c r="W53" s="1"/>
  <c r="Y53" s="1"/>
  <c r="Y171"/>
  <c r="F7" i="12"/>
  <c r="P147" i="8"/>
  <c r="AT22" i="11"/>
  <c r="V160" i="8"/>
  <c r="V147" l="1"/>
  <c r="W147" s="1"/>
  <c r="Y147" s="1"/>
  <c r="W160"/>
  <c r="Y160" s="1"/>
  <c r="X160"/>
  <c r="AZ173" i="11"/>
  <c r="AW173"/>
  <c r="AT173"/>
  <c r="AQ173"/>
  <c r="AN173"/>
  <c r="AK173"/>
  <c r="AG173"/>
  <c r="AD173"/>
  <c r="AA173"/>
  <c r="X173"/>
  <c r="T173"/>
  <c r="Q173"/>
  <c r="N173"/>
  <c r="K173"/>
  <c r="H173"/>
  <c r="E173"/>
  <c r="B173"/>
  <c r="H6" i="12" l="1"/>
  <c r="H5"/>
  <c r="H4"/>
  <c r="H3"/>
  <c r="H2"/>
  <c r="P144" i="8"/>
  <c r="AT18" i="11"/>
  <c r="P193" i="8"/>
  <c r="AG46" i="11"/>
  <c r="V62" i="8"/>
  <c r="P87"/>
  <c r="V87" s="1"/>
  <c r="AK38" i="11"/>
  <c r="V7" i="8"/>
  <c r="P167"/>
  <c r="AD30" i="11"/>
  <c r="P32" i="8"/>
  <c r="V32" s="1"/>
  <c r="P69"/>
  <c r="V69" s="1"/>
  <c r="AQ34" i="11"/>
  <c r="AS26"/>
  <c r="P30" i="8"/>
  <c r="V30" s="1"/>
  <c r="AZ50" i="11"/>
  <c r="V60" i="8"/>
  <c r="P170"/>
  <c r="AD58" i="11"/>
  <c r="AZ167"/>
  <c r="AW167"/>
  <c r="AT167"/>
  <c r="AQ167"/>
  <c r="AN167"/>
  <c r="AK167"/>
  <c r="AG167"/>
  <c r="AD167"/>
  <c r="AA167"/>
  <c r="X167"/>
  <c r="T167"/>
  <c r="Q167"/>
  <c r="N167"/>
  <c r="K167"/>
  <c r="H167"/>
  <c r="E167"/>
  <c r="B167"/>
  <c r="X32" i="8" l="1"/>
  <c r="W32"/>
  <c r="Y32" s="1"/>
  <c r="V193"/>
  <c r="W193" s="1"/>
  <c r="Y193" s="1"/>
  <c r="V144"/>
  <c r="W144" s="1"/>
  <c r="Y144" s="1"/>
  <c r="W30"/>
  <c r="Y30" s="1"/>
  <c r="X30"/>
  <c r="W69"/>
  <c r="Y69" s="1"/>
  <c r="X69"/>
  <c r="W62"/>
  <c r="Y62" s="1"/>
  <c r="X62"/>
  <c r="V125"/>
  <c r="W125" s="1"/>
  <c r="Y125" s="1"/>
  <c r="W7"/>
  <c r="Y7" s="1"/>
  <c r="X7"/>
  <c r="W60"/>
  <c r="Y60" s="1"/>
  <c r="X60"/>
  <c r="V186"/>
  <c r="W186" s="1"/>
  <c r="Y186" s="1"/>
  <c r="W87"/>
  <c r="Y87" s="1"/>
  <c r="X87"/>
  <c r="V167"/>
  <c r="W167" s="1"/>
  <c r="Y167" s="1"/>
  <c r="V170"/>
  <c r="W170" s="1"/>
  <c r="Y170" s="1"/>
  <c r="V105"/>
  <c r="W105" s="1"/>
  <c r="Y105" s="1"/>
  <c r="N161" i="11"/>
  <c r="AZ161"/>
  <c r="AW161"/>
  <c r="AT161"/>
  <c r="AQ161"/>
  <c r="AN161"/>
  <c r="AK161"/>
  <c r="AG161"/>
  <c r="AD161"/>
  <c r="AA161"/>
  <c r="X161"/>
  <c r="T161"/>
  <c r="Q161"/>
  <c r="K161"/>
  <c r="H161"/>
  <c r="E161"/>
  <c r="B161"/>
  <c r="P56" i="8" l="1"/>
  <c r="V56" s="1"/>
  <c r="V55"/>
  <c r="AZ155" i="11"/>
  <c r="AW155"/>
  <c r="AT155"/>
  <c r="AQ155"/>
  <c r="AN155"/>
  <c r="AK155"/>
  <c r="AG155"/>
  <c r="AD155"/>
  <c r="AA155"/>
  <c r="X155"/>
  <c r="T155"/>
  <c r="Q155"/>
  <c r="N155"/>
  <c r="K155"/>
  <c r="H155"/>
  <c r="E155"/>
  <c r="B155"/>
  <c r="AD34"/>
  <c r="P166" i="8"/>
  <c r="W56" l="1"/>
  <c r="Y56" s="1"/>
  <c r="X56"/>
  <c r="W55"/>
  <c r="Y55" s="1"/>
  <c r="X55"/>
  <c r="V166"/>
  <c r="W166" s="1"/>
  <c r="Y166" s="1"/>
  <c r="V169"/>
  <c r="W169" s="1"/>
  <c r="Y169" s="1"/>
  <c r="P152"/>
  <c r="AA54" i="11"/>
  <c r="V152" i="8" l="1"/>
  <c r="W152" s="1"/>
  <c r="Y152" s="1"/>
  <c r="P168"/>
  <c r="P70"/>
  <c r="V70" s="1"/>
  <c r="AK58" i="11"/>
  <c r="Q24" i="8"/>
  <c r="P229"/>
  <c r="V229" l="1"/>
  <c r="W229" s="1"/>
  <c r="Y229" s="1"/>
  <c r="W70"/>
  <c r="Y70" s="1"/>
  <c r="X70"/>
  <c r="V168"/>
  <c r="W168" s="1"/>
  <c r="Y168" s="1"/>
  <c r="AZ107" i="11"/>
  <c r="AW107"/>
  <c r="AT107"/>
  <c r="AQ107"/>
  <c r="AN107"/>
  <c r="AK107"/>
  <c r="AG107"/>
  <c r="AD107"/>
  <c r="AA107"/>
  <c r="X107"/>
  <c r="T107"/>
  <c r="Q107"/>
  <c r="N107"/>
  <c r="K107"/>
  <c r="H107"/>
  <c r="E107"/>
  <c r="B107"/>
  <c r="AZ149" l="1"/>
  <c r="AW149"/>
  <c r="AT149"/>
  <c r="AQ149"/>
  <c r="AN149"/>
  <c r="AK149"/>
  <c r="AG149"/>
  <c r="AD149"/>
  <c r="AA149"/>
  <c r="X149"/>
  <c r="T149"/>
  <c r="Q149"/>
  <c r="N149"/>
  <c r="K149"/>
  <c r="H149"/>
  <c r="E149"/>
  <c r="B149"/>
  <c r="AZ143"/>
  <c r="AW143"/>
  <c r="AT143"/>
  <c r="AQ143"/>
  <c r="AN143"/>
  <c r="AK143"/>
  <c r="AG143"/>
  <c r="AD143"/>
  <c r="AA143"/>
  <c r="X143"/>
  <c r="T143"/>
  <c r="Q143"/>
  <c r="N143"/>
  <c r="K143"/>
  <c r="H143"/>
  <c r="E143"/>
  <c r="B143"/>
  <c r="AZ137"/>
  <c r="AW137"/>
  <c r="AT137"/>
  <c r="AQ137"/>
  <c r="AN137"/>
  <c r="AK137"/>
  <c r="AG137"/>
  <c r="AD137"/>
  <c r="AA137"/>
  <c r="X137"/>
  <c r="T137"/>
  <c r="Q137"/>
  <c r="N137"/>
  <c r="K137"/>
  <c r="H137"/>
  <c r="E137"/>
  <c r="B137"/>
  <c r="AZ131"/>
  <c r="AW131"/>
  <c r="AT131"/>
  <c r="AQ131"/>
  <c r="AN131"/>
  <c r="AK131"/>
  <c r="AG131"/>
  <c r="AD131"/>
  <c r="AA131"/>
  <c r="X131"/>
  <c r="T131"/>
  <c r="Q131"/>
  <c r="N131"/>
  <c r="K131"/>
  <c r="H131"/>
  <c r="E131"/>
  <c r="B131"/>
  <c r="AZ125"/>
  <c r="AW125"/>
  <c r="AT125"/>
  <c r="AQ125"/>
  <c r="AN125"/>
  <c r="AK125"/>
  <c r="AG125"/>
  <c r="AD125"/>
  <c r="AA125"/>
  <c r="X125"/>
  <c r="T125"/>
  <c r="Q125"/>
  <c r="N125"/>
  <c r="K125"/>
  <c r="H125"/>
  <c r="E125"/>
  <c r="B125"/>
  <c r="AZ119"/>
  <c r="AW119"/>
  <c r="AT119"/>
  <c r="AQ119"/>
  <c r="AN119"/>
  <c r="AK119"/>
  <c r="AG119"/>
  <c r="AD119"/>
  <c r="AA119"/>
  <c r="X119"/>
  <c r="T119"/>
  <c r="Q119"/>
  <c r="N119"/>
  <c r="K119"/>
  <c r="H119"/>
  <c r="E119"/>
  <c r="B119"/>
  <c r="AN113"/>
  <c r="AQ113"/>
  <c r="AT113"/>
  <c r="AW113"/>
  <c r="AZ113"/>
  <c r="AK113"/>
  <c r="AA113"/>
  <c r="AD113"/>
  <c r="AG113"/>
  <c r="X113"/>
  <c r="E113"/>
  <c r="H113"/>
  <c r="K113"/>
  <c r="N113"/>
  <c r="Q113"/>
  <c r="T113"/>
  <c r="B113"/>
  <c r="AN102"/>
  <c r="AQ102"/>
  <c r="AT102"/>
  <c r="AW102"/>
  <c r="AZ102"/>
  <c r="AK102"/>
  <c r="AA102"/>
  <c r="AD102"/>
  <c r="AG102"/>
  <c r="X102"/>
  <c r="E102"/>
  <c r="H102"/>
  <c r="K102"/>
  <c r="N102"/>
  <c r="Q102"/>
  <c r="T102"/>
  <c r="B102"/>
  <c r="Q86" i="8"/>
  <c r="AV54" i="11"/>
  <c r="V71" i="8" l="1"/>
  <c r="P31"/>
  <c r="V31" s="1"/>
  <c r="P28"/>
  <c r="V28" s="1"/>
  <c r="V124"/>
  <c r="V121"/>
  <c r="P15"/>
  <c r="V15" s="1"/>
  <c r="P27"/>
  <c r="V27" s="1"/>
  <c r="P26"/>
  <c r="V26" s="1"/>
  <c r="Y222"/>
  <c r="P123"/>
  <c r="P129"/>
  <c r="P116"/>
  <c r="Y214"/>
  <c r="P145"/>
  <c r="P142"/>
  <c r="P141"/>
  <c r="P119"/>
  <c r="P139"/>
  <c r="P64"/>
  <c r="V64" s="1"/>
  <c r="P176"/>
  <c r="P175"/>
  <c r="P174"/>
  <c r="P173"/>
  <c r="P101"/>
  <c r="V101" s="1"/>
  <c r="P100"/>
  <c r="V100" s="1"/>
  <c r="V217"/>
  <c r="P95"/>
  <c r="V95" s="1"/>
  <c r="P91"/>
  <c r="V91" s="1"/>
  <c r="V117"/>
  <c r="P83"/>
  <c r="V83" s="1"/>
  <c r="P74"/>
  <c r="V74" s="1"/>
  <c r="P85"/>
  <c r="V85" s="1"/>
  <c r="P227"/>
  <c r="P213"/>
  <c r="P212"/>
  <c r="P211"/>
  <c r="P210"/>
  <c r="P207"/>
  <c r="P206"/>
  <c r="P196"/>
  <c r="Q193"/>
  <c r="P225"/>
  <c r="P201"/>
  <c r="P198"/>
  <c r="P165"/>
  <c r="P164"/>
  <c r="P157"/>
  <c r="P154"/>
  <c r="P153"/>
  <c r="V223"/>
  <c r="W223" s="1"/>
  <c r="Y223" s="1"/>
  <c r="P149"/>
  <c r="P239"/>
  <c r="P238"/>
  <c r="P236"/>
  <c r="P235"/>
  <c r="P233"/>
  <c r="P230"/>
  <c r="P232"/>
  <c r="P231"/>
  <c r="P228"/>
  <c r="P114"/>
  <c r="V114" s="1"/>
  <c r="P113"/>
  <c r="V113" s="1"/>
  <c r="P110"/>
  <c r="V110" s="1"/>
  <c r="P109"/>
  <c r="V109" s="1"/>
  <c r="V90"/>
  <c r="P108"/>
  <c r="V108" s="1"/>
  <c r="P104"/>
  <c r="V104" s="1"/>
  <c r="P107"/>
  <c r="V107" s="1"/>
  <c r="P192"/>
  <c r="P188"/>
  <c r="P183"/>
  <c r="P22"/>
  <c r="P179"/>
  <c r="V179" s="1"/>
  <c r="W179" s="1"/>
  <c r="Y179" s="1"/>
  <c r="P181"/>
  <c r="P180"/>
  <c r="P177"/>
  <c r="P59"/>
  <c r="V59" s="1"/>
  <c r="P58"/>
  <c r="V58" s="1"/>
  <c r="P13"/>
  <c r="V13" s="1"/>
  <c r="P10"/>
  <c r="V10" s="1"/>
  <c r="V17"/>
  <c r="P5"/>
  <c r="V5" s="1"/>
  <c r="P3"/>
  <c r="V3" s="1"/>
  <c r="P2"/>
  <c r="V2" s="1"/>
  <c r="P61"/>
  <c r="V61" s="1"/>
  <c r="P49"/>
  <c r="V49" s="1"/>
  <c r="P48"/>
  <c r="V48" s="1"/>
  <c r="P47"/>
  <c r="V47" s="1"/>
  <c r="P44"/>
  <c r="V44" s="1"/>
  <c r="P43"/>
  <c r="V43" s="1"/>
  <c r="P42"/>
  <c r="V42" s="1"/>
  <c r="P40"/>
  <c r="V40" s="1"/>
  <c r="V67"/>
  <c r="P38"/>
  <c r="V38" s="1"/>
  <c r="P39"/>
  <c r="V39" s="1"/>
  <c r="P33"/>
  <c r="V33" s="1"/>
  <c r="AZ54" i="11"/>
  <c r="AZ58"/>
  <c r="AW58"/>
  <c r="AW62"/>
  <c r="AT58"/>
  <c r="AT62"/>
  <c r="W39" i="8" l="1"/>
  <c r="Y39" s="1"/>
  <c r="X39"/>
  <c r="W67"/>
  <c r="Y67" s="1"/>
  <c r="X67"/>
  <c r="W42"/>
  <c r="Y42" s="1"/>
  <c r="X42"/>
  <c r="W44"/>
  <c r="Y44" s="1"/>
  <c r="X44"/>
  <c r="W48"/>
  <c r="Y48" s="1"/>
  <c r="X48"/>
  <c r="W59"/>
  <c r="Y59" s="1"/>
  <c r="X59"/>
  <c r="V180"/>
  <c r="W180" s="1"/>
  <c r="Y180" s="1"/>
  <c r="V183"/>
  <c r="W183" s="1"/>
  <c r="Y183" s="1"/>
  <c r="V188"/>
  <c r="W188" s="1"/>
  <c r="Y188" s="1"/>
  <c r="V228"/>
  <c r="W228" s="1"/>
  <c r="Y228" s="1"/>
  <c r="V232"/>
  <c r="W232" s="1"/>
  <c r="Y232" s="1"/>
  <c r="V233"/>
  <c r="W233" s="1"/>
  <c r="Y233" s="1"/>
  <c r="V236"/>
  <c r="W236" s="1"/>
  <c r="Y236" s="1"/>
  <c r="V239"/>
  <c r="W239" s="1"/>
  <c r="Y239" s="1"/>
  <c r="V198"/>
  <c r="W198" s="1"/>
  <c r="Y198" s="1"/>
  <c r="V225"/>
  <c r="W225" s="1"/>
  <c r="Y225" s="1"/>
  <c r="V196"/>
  <c r="W196" s="1"/>
  <c r="Y196" s="1"/>
  <c r="V207"/>
  <c r="W207" s="1"/>
  <c r="Y207" s="1"/>
  <c r="V211"/>
  <c r="W211" s="1"/>
  <c r="Y211" s="1"/>
  <c r="V213"/>
  <c r="W213" s="1"/>
  <c r="Y213" s="1"/>
  <c r="V139"/>
  <c r="W139" s="1"/>
  <c r="Y139" s="1"/>
  <c r="V141"/>
  <c r="W141" s="1"/>
  <c r="Y141" s="1"/>
  <c r="V145"/>
  <c r="W145" s="1"/>
  <c r="Y145" s="1"/>
  <c r="W33"/>
  <c r="Y33" s="1"/>
  <c r="X33"/>
  <c r="W38"/>
  <c r="Y38" s="1"/>
  <c r="X38"/>
  <c r="W40"/>
  <c r="Y40" s="1"/>
  <c r="X40"/>
  <c r="W43"/>
  <c r="Y43" s="1"/>
  <c r="X43"/>
  <c r="W47"/>
  <c r="Y47" s="1"/>
  <c r="X47"/>
  <c r="W49"/>
  <c r="Y49" s="1"/>
  <c r="X49"/>
  <c r="W58"/>
  <c r="Y58" s="1"/>
  <c r="X58"/>
  <c r="V177"/>
  <c r="W177" s="1"/>
  <c r="Y177" s="1"/>
  <c r="V181"/>
  <c r="W181" s="1"/>
  <c r="Y181" s="1"/>
  <c r="V79"/>
  <c r="W79" s="1"/>
  <c r="Y79" s="1"/>
  <c r="V192"/>
  <c r="W192" s="1"/>
  <c r="Y192" s="1"/>
  <c r="V231"/>
  <c r="W231" s="1"/>
  <c r="Y231" s="1"/>
  <c r="V230"/>
  <c r="W230" s="1"/>
  <c r="Y230" s="1"/>
  <c r="V235"/>
  <c r="W235" s="1"/>
  <c r="Y235" s="1"/>
  <c r="V238"/>
  <c r="W238" s="1"/>
  <c r="Y238" s="1"/>
  <c r="V201"/>
  <c r="W201" s="1"/>
  <c r="Y201" s="1"/>
  <c r="V206"/>
  <c r="W206" s="1"/>
  <c r="Y206" s="1"/>
  <c r="V210"/>
  <c r="W210" s="1"/>
  <c r="Y210" s="1"/>
  <c r="V212"/>
  <c r="W212" s="1"/>
  <c r="Y212" s="1"/>
  <c r="V227"/>
  <c r="W227" s="1"/>
  <c r="Y227" s="1"/>
  <c r="V119"/>
  <c r="W119" s="1"/>
  <c r="Y119" s="1"/>
  <c r="V142"/>
  <c r="W142" s="1"/>
  <c r="Y142" s="1"/>
  <c r="W104"/>
  <c r="Y104" s="1"/>
  <c r="X104"/>
  <c r="W90"/>
  <c r="Y90" s="1"/>
  <c r="X90"/>
  <c r="W110"/>
  <c r="Y110" s="1"/>
  <c r="X110"/>
  <c r="W114"/>
  <c r="Y114" s="1"/>
  <c r="X114"/>
  <c r="W108"/>
  <c r="Y108" s="1"/>
  <c r="X108"/>
  <c r="W109"/>
  <c r="Y109" s="1"/>
  <c r="X109"/>
  <c r="W113"/>
  <c r="Y113" s="1"/>
  <c r="X113"/>
  <c r="W107"/>
  <c r="Y107" s="1"/>
  <c r="X107"/>
  <c r="W15"/>
  <c r="Y15" s="1"/>
  <c r="X15"/>
  <c r="W124"/>
  <c r="Y124" s="1"/>
  <c r="X124"/>
  <c r="W121"/>
  <c r="Y121" s="1"/>
  <c r="X121"/>
  <c r="W28"/>
  <c r="Y28" s="1"/>
  <c r="X28"/>
  <c r="W31"/>
  <c r="Y31" s="1"/>
  <c r="X31"/>
  <c r="W27"/>
  <c r="Y27" s="1"/>
  <c r="X27"/>
  <c r="W26"/>
  <c r="Y26" s="1"/>
  <c r="X26"/>
  <c r="W64"/>
  <c r="Y64" s="1"/>
  <c r="X64"/>
  <c r="V123"/>
  <c r="W123" s="1"/>
  <c r="Y123" s="1"/>
  <c r="V129"/>
  <c r="W129" s="1"/>
  <c r="Y129" s="1"/>
  <c r="V116"/>
  <c r="W116" s="1"/>
  <c r="Y116" s="1"/>
  <c r="W17"/>
  <c r="Y17" s="1"/>
  <c r="X17"/>
  <c r="W10"/>
  <c r="Y10" s="1"/>
  <c r="X10"/>
  <c r="W71"/>
  <c r="Y71" s="1"/>
  <c r="X71"/>
  <c r="W13"/>
  <c r="Y13" s="1"/>
  <c r="X13"/>
  <c r="W3"/>
  <c r="Y3" s="1"/>
  <c r="X3"/>
  <c r="W2"/>
  <c r="Y2" s="1"/>
  <c r="X2"/>
  <c r="W5"/>
  <c r="Y5" s="1"/>
  <c r="X5"/>
  <c r="X61"/>
  <c r="W61"/>
  <c r="Y61" s="1"/>
  <c r="V174"/>
  <c r="W174" s="1"/>
  <c r="Y174" s="1"/>
  <c r="V176"/>
  <c r="W176" s="1"/>
  <c r="Y176" s="1"/>
  <c r="V173"/>
  <c r="W173" s="1"/>
  <c r="Y173" s="1"/>
  <c r="V175"/>
  <c r="W175" s="1"/>
  <c r="Y175" s="1"/>
  <c r="V157"/>
  <c r="W157" s="1"/>
  <c r="Y157" s="1"/>
  <c r="V154"/>
  <c r="W154" s="1"/>
  <c r="Y154" s="1"/>
  <c r="V153"/>
  <c r="W153" s="1"/>
  <c r="Y153" s="1"/>
  <c r="V149"/>
  <c r="W149" s="1"/>
  <c r="Y149" s="1"/>
  <c r="W74"/>
  <c r="Y74" s="1"/>
  <c r="X74"/>
  <c r="W95"/>
  <c r="Y95" s="1"/>
  <c r="X95"/>
  <c r="W83"/>
  <c r="Y83" s="1"/>
  <c r="X83"/>
  <c r="W91"/>
  <c r="Y91" s="1"/>
  <c r="X91"/>
  <c r="W217"/>
  <c r="Y217" s="1"/>
  <c r="X217"/>
  <c r="W101"/>
  <c r="Y101" s="1"/>
  <c r="X101"/>
  <c r="W117"/>
  <c r="Y117" s="1"/>
  <c r="X117"/>
  <c r="W100"/>
  <c r="Y100" s="1"/>
  <c r="X100"/>
  <c r="W85"/>
  <c r="Y85" s="1"/>
  <c r="X85"/>
  <c r="V172"/>
  <c r="W172" s="1"/>
  <c r="Y172" s="1"/>
  <c r="V164"/>
  <c r="W164" s="1"/>
  <c r="Y164" s="1"/>
  <c r="V165"/>
  <c r="W165" s="1"/>
  <c r="Y165" s="1"/>
  <c r="AK54" i="11"/>
  <c r="AG54"/>
  <c r="AG58"/>
  <c r="AG62"/>
  <c r="AA58"/>
  <c r="X54"/>
  <c r="X58"/>
  <c r="X62"/>
  <c r="X66"/>
  <c r="T54"/>
  <c r="BB66" l="1"/>
  <c r="AV66"/>
  <c r="AS66"/>
  <c r="AP66"/>
  <c r="AM66"/>
  <c r="AI66"/>
  <c r="AF66"/>
  <c r="AC66"/>
  <c r="Z66"/>
  <c r="V66"/>
  <c r="S66"/>
  <c r="P66"/>
  <c r="M66"/>
  <c r="J66"/>
  <c r="D66"/>
  <c r="G64"/>
  <c r="G66" s="1"/>
  <c r="BB62"/>
  <c r="AY62"/>
  <c r="AV62"/>
  <c r="AS62"/>
  <c r="AP62"/>
  <c r="AM62"/>
  <c r="AI62"/>
  <c r="AF62"/>
  <c r="AC62"/>
  <c r="Z62"/>
  <c r="V62"/>
  <c r="S62"/>
  <c r="P62"/>
  <c r="M62"/>
  <c r="J62"/>
  <c r="G62"/>
  <c r="D62"/>
  <c r="BB58"/>
  <c r="AY58"/>
  <c r="AV58"/>
  <c r="AP58"/>
  <c r="AM58"/>
  <c r="AI58"/>
  <c r="AC58"/>
  <c r="Z58"/>
  <c r="V58"/>
  <c r="S58"/>
  <c r="P58"/>
  <c r="J58"/>
  <c r="D58"/>
  <c r="AF56"/>
  <c r="AF58" s="1"/>
  <c r="G56"/>
  <c r="G58" s="1"/>
  <c r="BB54"/>
  <c r="AW54"/>
  <c r="AY54" s="1"/>
  <c r="AS54"/>
  <c r="AM54"/>
  <c r="AI54"/>
  <c r="AF54"/>
  <c r="AC54"/>
  <c r="Z54"/>
  <c r="V54"/>
  <c r="S54"/>
  <c r="P54"/>
  <c r="M54"/>
  <c r="J54"/>
  <c r="G54"/>
  <c r="D54"/>
  <c r="BB50"/>
  <c r="AW50"/>
  <c r="AY50" s="1"/>
  <c r="AV50"/>
  <c r="AS50"/>
  <c r="AP50"/>
  <c r="AK50"/>
  <c r="AM50" s="1"/>
  <c r="AG50"/>
  <c r="AI50" s="1"/>
  <c r="AF50"/>
  <c r="AA50"/>
  <c r="AC50" s="1"/>
  <c r="X50"/>
  <c r="Z50" s="1"/>
  <c r="T50"/>
  <c r="V50" s="1"/>
  <c r="S50"/>
  <c r="N50"/>
  <c r="P50" s="1"/>
  <c r="M50"/>
  <c r="G50"/>
  <c r="D50"/>
  <c r="AZ46"/>
  <c r="BB46" s="1"/>
  <c r="AY46"/>
  <c r="AT46"/>
  <c r="AV46" s="1"/>
  <c r="AS46"/>
  <c r="AP46"/>
  <c r="AK46"/>
  <c r="AM46" s="1"/>
  <c r="AI46"/>
  <c r="AD46"/>
  <c r="AF46" s="1"/>
  <c r="AA46"/>
  <c r="AC46" s="1"/>
  <c r="X46"/>
  <c r="Z46" s="1"/>
  <c r="T46"/>
  <c r="V46" s="1"/>
  <c r="S46"/>
  <c r="P46"/>
  <c r="K46"/>
  <c r="J46"/>
  <c r="G46"/>
  <c r="D46"/>
  <c r="AZ42"/>
  <c r="BB42" s="1"/>
  <c r="AY42"/>
  <c r="AV42"/>
  <c r="AQ42"/>
  <c r="AN42"/>
  <c r="AP42" s="1"/>
  <c r="AK42"/>
  <c r="AM42" s="1"/>
  <c r="AG42"/>
  <c r="AI42" s="1"/>
  <c r="AF42"/>
  <c r="AC42"/>
  <c r="X42"/>
  <c r="Z42" s="1"/>
  <c r="T42"/>
  <c r="V42" s="1"/>
  <c r="S42"/>
  <c r="P42"/>
  <c r="K42"/>
  <c r="M42" s="1"/>
  <c r="J42"/>
  <c r="D42"/>
  <c r="BB38"/>
  <c r="AY38"/>
  <c r="AT38"/>
  <c r="AV38" s="1"/>
  <c r="AQ38"/>
  <c r="AS38" s="1"/>
  <c r="AP38"/>
  <c r="AM38"/>
  <c r="AG38"/>
  <c r="AI38" s="1"/>
  <c r="AA38"/>
  <c r="AC38" s="1"/>
  <c r="X38"/>
  <c r="Z38" s="1"/>
  <c r="T38"/>
  <c r="V38" s="1"/>
  <c r="S38"/>
  <c r="P38"/>
  <c r="M38"/>
  <c r="J38"/>
  <c r="G38"/>
  <c r="D38"/>
  <c r="BB34"/>
  <c r="AY34"/>
  <c r="AV34"/>
  <c r="AS34"/>
  <c r="AP34"/>
  <c r="AM34"/>
  <c r="AI34"/>
  <c r="AF34"/>
  <c r="AC34"/>
  <c r="X34"/>
  <c r="Z34" s="1"/>
  <c r="T34"/>
  <c r="V34" s="1"/>
  <c r="S34"/>
  <c r="P34"/>
  <c r="M34"/>
  <c r="J34"/>
  <c r="G34"/>
  <c r="D34"/>
  <c r="AY30"/>
  <c r="AV30"/>
  <c r="AS30"/>
  <c r="AN30"/>
  <c r="AP30" s="1"/>
  <c r="AK30"/>
  <c r="AM30" s="1"/>
  <c r="AG30"/>
  <c r="AI30" s="1"/>
  <c r="AF30"/>
  <c r="AC30"/>
  <c r="Z30"/>
  <c r="S30"/>
  <c r="P30"/>
  <c r="M30"/>
  <c r="J30"/>
  <c r="G30"/>
  <c r="D30"/>
  <c r="AZ26"/>
  <c r="BB26" s="1"/>
  <c r="AT26"/>
  <c r="AV26" s="1"/>
  <c r="AN26"/>
  <c r="AP26" s="1"/>
  <c r="AM26"/>
  <c r="AG26"/>
  <c r="AI26" s="1"/>
  <c r="AF26"/>
  <c r="AC26"/>
  <c r="Z26"/>
  <c r="V26"/>
  <c r="S26"/>
  <c r="P26"/>
  <c r="M26"/>
  <c r="J26"/>
  <c r="G26"/>
  <c r="D26"/>
  <c r="BB22"/>
  <c r="AY22"/>
  <c r="AV22"/>
  <c r="AS22"/>
  <c r="AN22"/>
  <c r="AP22" s="1"/>
  <c r="AK22"/>
  <c r="AM22" s="1"/>
  <c r="AG22"/>
  <c r="AI22" s="1"/>
  <c r="AD22"/>
  <c r="AF22" s="1"/>
  <c r="X22"/>
  <c r="Z22" s="1"/>
  <c r="V22"/>
  <c r="P22"/>
  <c r="M22"/>
  <c r="J22"/>
  <c r="G22"/>
  <c r="D22"/>
  <c r="BB18"/>
  <c r="AY18"/>
  <c r="AV18"/>
  <c r="AN18"/>
  <c r="AP18" s="1"/>
  <c r="AM18"/>
  <c r="AG18"/>
  <c r="AI18" s="1"/>
  <c r="AF18"/>
  <c r="AC18"/>
  <c r="Z18"/>
  <c r="V18"/>
  <c r="S18"/>
  <c r="P18"/>
  <c r="M18"/>
  <c r="J18"/>
  <c r="G18"/>
  <c r="D18"/>
  <c r="BB14"/>
  <c r="AY14"/>
  <c r="AV14"/>
  <c r="AQ14"/>
  <c r="AS14" s="1"/>
  <c r="AM14"/>
  <c r="AI14"/>
  <c r="AC14"/>
  <c r="Z14"/>
  <c r="T14"/>
  <c r="V14" s="1"/>
  <c r="Q14"/>
  <c r="S14" s="1"/>
  <c r="K14"/>
  <c r="M14" s="1"/>
  <c r="J14"/>
  <c r="G14"/>
  <c r="D14"/>
  <c r="BB10"/>
  <c r="AY10"/>
  <c r="AV10"/>
  <c r="AQ10"/>
  <c r="AS10" s="1"/>
  <c r="AP10"/>
  <c r="AK10"/>
  <c r="AM10" s="1"/>
  <c r="AG10"/>
  <c r="AI10" s="1"/>
  <c r="AD10"/>
  <c r="AF10" s="1"/>
  <c r="AC10"/>
  <c r="Z10"/>
  <c r="V10"/>
  <c r="S10"/>
  <c r="P10"/>
  <c r="J10"/>
  <c r="G10"/>
  <c r="D10"/>
  <c r="J243" i="8" l="1"/>
  <c r="J240"/>
  <c r="Q49"/>
  <c r="X228" l="1"/>
  <c r="V226"/>
  <c r="W226" s="1"/>
  <c r="V220"/>
  <c r="V216"/>
  <c r="V215"/>
  <c r="V203"/>
  <c r="V197"/>
  <c r="V191"/>
  <c r="V182"/>
  <c r="V178"/>
  <c r="V162"/>
  <c r="V158"/>
  <c r="V151"/>
  <c r="V150"/>
  <c r="V148"/>
  <c r="V138"/>
  <c r="V137"/>
  <c r="V135"/>
  <c r="X135" s="1"/>
  <c r="V131"/>
  <c r="V130"/>
  <c r="V127"/>
  <c r="V122"/>
  <c r="V120"/>
  <c r="V118"/>
  <c r="V115"/>
  <c r="V112"/>
  <c r="V106"/>
  <c r="V102"/>
  <c r="V97"/>
  <c r="V92"/>
  <c r="V89"/>
  <c r="V88"/>
  <c r="V86"/>
  <c r="V84"/>
  <c r="V82"/>
  <c r="V81"/>
  <c r="V80"/>
  <c r="V78"/>
  <c r="V77"/>
  <c r="V72"/>
  <c r="V66"/>
  <c r="V63"/>
  <c r="V57"/>
  <c r="V54"/>
  <c r="V52"/>
  <c r="V51"/>
  <c r="V50"/>
  <c r="V46"/>
  <c r="V45"/>
  <c r="V41"/>
  <c r="V37"/>
  <c r="V36"/>
  <c r="V34"/>
  <c r="V29"/>
  <c r="V25"/>
  <c r="V24"/>
  <c r="V23"/>
  <c r="V22"/>
  <c r="V21"/>
  <c r="V20"/>
  <c r="V19"/>
  <c r="V18"/>
  <c r="V14"/>
  <c r="V12"/>
  <c r="V11"/>
  <c r="V8"/>
  <c r="V6"/>
  <c r="Y249"/>
  <c r="Q114"/>
  <c r="V237"/>
  <c r="X237" s="1"/>
  <c r="Q237"/>
  <c r="K237"/>
  <c r="M237" s="1"/>
  <c r="AA1"/>
  <c r="V163"/>
  <c r="X163" s="1"/>
  <c r="V155"/>
  <c r="X155" s="1"/>
  <c r="V16"/>
  <c r="X16" s="1"/>
  <c r="V73"/>
  <c r="X73" s="1"/>
  <c r="X9"/>
  <c r="Y9"/>
  <c r="X65"/>
  <c r="Y65"/>
  <c r="X68"/>
  <c r="Y68"/>
  <c r="X161"/>
  <c r="Y161"/>
  <c r="X103"/>
  <c r="Y103"/>
  <c r="X208"/>
  <c r="Y208"/>
  <c r="X111"/>
  <c r="Y111"/>
  <c r="X132"/>
  <c r="Y132"/>
  <c r="X221"/>
  <c r="Y221"/>
  <c r="W237" l="1"/>
  <c r="Y237" s="1"/>
  <c r="T237"/>
  <c r="AA237"/>
  <c r="Q135"/>
  <c r="J2" i="10" l="1"/>
  <c r="Q100" i="8"/>
  <c r="Q31"/>
  <c r="Q234"/>
  <c r="Q147"/>
  <c r="Q101"/>
  <c r="Q119"/>
  <c r="Q227"/>
  <c r="Q228"/>
  <c r="X147" l="1"/>
  <c r="X119"/>
  <c r="AA163"/>
  <c r="AA100"/>
  <c r="X234"/>
  <c r="X227"/>
  <c r="K134" l="1"/>
  <c r="K222"/>
  <c r="T222" s="1"/>
  <c r="K52"/>
  <c r="T52" s="1"/>
  <c r="Q221"/>
  <c r="K221"/>
  <c r="Q133"/>
  <c r="K133"/>
  <c r="K220"/>
  <c r="T220" s="1"/>
  <c r="Q51"/>
  <c r="K51"/>
  <c r="AA219"/>
  <c r="K219"/>
  <c r="T219" s="1"/>
  <c r="Q132"/>
  <c r="K132"/>
  <c r="Q131"/>
  <c r="K131"/>
  <c r="M131" s="1"/>
  <c r="K50"/>
  <c r="Q130"/>
  <c r="K130"/>
  <c r="K144"/>
  <c r="T144" s="1"/>
  <c r="V218"/>
  <c r="Q218"/>
  <c r="K218"/>
  <c r="T218" s="1"/>
  <c r="Q217"/>
  <c r="K217"/>
  <c r="K28"/>
  <c r="T28" s="1"/>
  <c r="Q28" s="1"/>
  <c r="Q127"/>
  <c r="K127"/>
  <c r="V126"/>
  <c r="X126" s="1"/>
  <c r="K126"/>
  <c r="T126" s="1"/>
  <c r="Q175"/>
  <c r="K175"/>
  <c r="M175" s="1"/>
  <c r="K83"/>
  <c r="Q124"/>
  <c r="K124"/>
  <c r="K142"/>
  <c r="T142" s="1"/>
  <c r="Q216"/>
  <c r="K216"/>
  <c r="M216" s="1"/>
  <c r="K173"/>
  <c r="Q122"/>
  <c r="K122"/>
  <c r="K215"/>
  <c r="T215" s="1"/>
  <c r="Q214"/>
  <c r="K214"/>
  <c r="M214" s="1"/>
  <c r="K62"/>
  <c r="Q176"/>
  <c r="K176"/>
  <c r="K95"/>
  <c r="T95" s="1"/>
  <c r="Q121"/>
  <c r="K121"/>
  <c r="K120"/>
  <c r="T120" s="1"/>
  <c r="Q46"/>
  <c r="K46"/>
  <c r="K69"/>
  <c r="T69" s="1"/>
  <c r="Q118"/>
  <c r="K118"/>
  <c r="K117"/>
  <c r="T117" s="1"/>
  <c r="Q45"/>
  <c r="K45"/>
  <c r="K145"/>
  <c r="T145" s="1"/>
  <c r="Q64"/>
  <c r="K64"/>
  <c r="K115"/>
  <c r="T115" s="1"/>
  <c r="Q87"/>
  <c r="K87"/>
  <c r="M87" s="1"/>
  <c r="K15"/>
  <c r="Q128"/>
  <c r="K128"/>
  <c r="K112"/>
  <c r="T112" s="1"/>
  <c r="Q111"/>
  <c r="K111"/>
  <c r="Q174"/>
  <c r="K174"/>
  <c r="M174" s="1"/>
  <c r="K91"/>
  <c r="Q125"/>
  <c r="K125"/>
  <c r="M125" s="1"/>
  <c r="K141"/>
  <c r="Q209"/>
  <c r="K209"/>
  <c r="T209" s="1"/>
  <c r="Q208"/>
  <c r="K208"/>
  <c r="T208" s="1"/>
  <c r="K74"/>
  <c r="Q30"/>
  <c r="K30"/>
  <c r="M30" s="1"/>
  <c r="K123"/>
  <c r="Q106"/>
  <c r="K106"/>
  <c r="M106" s="1"/>
  <c r="K105"/>
  <c r="K171"/>
  <c r="T171" s="1"/>
  <c r="K27"/>
  <c r="T27" s="1"/>
  <c r="Q27" s="1"/>
  <c r="Q103"/>
  <c r="K103"/>
  <c r="Q102"/>
  <c r="K102"/>
  <c r="M102" s="1"/>
  <c r="K41"/>
  <c r="Q85"/>
  <c r="K85"/>
  <c r="K26"/>
  <c r="T26" s="1"/>
  <c r="Q129"/>
  <c r="K129"/>
  <c r="M129" s="1"/>
  <c r="K139"/>
  <c r="Q205"/>
  <c r="K205"/>
  <c r="M205" s="1"/>
  <c r="K70"/>
  <c r="Q204"/>
  <c r="K204"/>
  <c r="M204" s="1"/>
  <c r="K116"/>
  <c r="Q203"/>
  <c r="K203"/>
  <c r="M203" s="1"/>
  <c r="K37"/>
  <c r="Q202"/>
  <c r="K202"/>
  <c r="M202" s="1"/>
  <c r="K36"/>
  <c r="K99"/>
  <c r="M99" s="1"/>
  <c r="Q98"/>
  <c r="K98"/>
  <c r="K97"/>
  <c r="T97" s="1"/>
  <c r="Q168"/>
  <c r="K168"/>
  <c r="K200"/>
  <c r="T200" s="1"/>
  <c r="K199"/>
  <c r="K224"/>
  <c r="T224" s="1"/>
  <c r="Q197"/>
  <c r="K197"/>
  <c r="M197" s="1"/>
  <c r="V35"/>
  <c r="K35"/>
  <c r="K213"/>
  <c r="K195"/>
  <c r="T195" s="1"/>
  <c r="Q34"/>
  <c r="K34"/>
  <c r="V194"/>
  <c r="K194"/>
  <c r="T194" s="1"/>
  <c r="K212"/>
  <c r="T212" s="1"/>
  <c r="K164"/>
  <c r="K239"/>
  <c r="T239" s="1"/>
  <c r="K196"/>
  <c r="Q191"/>
  <c r="K191"/>
  <c r="M191" s="1"/>
  <c r="V190"/>
  <c r="X190" s="1"/>
  <c r="Q190"/>
  <c r="K190"/>
  <c r="T190" s="1"/>
  <c r="K189"/>
  <c r="M189" s="1"/>
  <c r="K211"/>
  <c r="T211" s="1"/>
  <c r="Q167"/>
  <c r="K167"/>
  <c r="M167" s="1"/>
  <c r="K186"/>
  <c r="T186" s="1"/>
  <c r="K185"/>
  <c r="M185" s="1"/>
  <c r="K184"/>
  <c r="T184" s="1"/>
  <c r="Q166"/>
  <c r="K166"/>
  <c r="M166" s="1"/>
  <c r="K182"/>
  <c r="T182" s="1"/>
  <c r="K230"/>
  <c r="T230" s="1"/>
  <c r="K210"/>
  <c r="T210" s="1"/>
  <c r="Q153"/>
  <c r="K153"/>
  <c r="T153" s="1"/>
  <c r="K238"/>
  <c r="T238" s="1"/>
  <c r="K207"/>
  <c r="T207" s="1"/>
  <c r="K29"/>
  <c r="Q178"/>
  <c r="K178"/>
  <c r="M178" s="1"/>
  <c r="K236"/>
  <c r="T236" s="1"/>
  <c r="K193"/>
  <c r="T193" s="1"/>
  <c r="AA165"/>
  <c r="K165"/>
  <c r="T165" s="1"/>
  <c r="Q157"/>
  <c r="K157"/>
  <c r="M157" s="1"/>
  <c r="K235"/>
  <c r="T235" s="1"/>
  <c r="K206"/>
  <c r="M206" s="1"/>
  <c r="K172"/>
  <c r="T172" s="1"/>
  <c r="Q154"/>
  <c r="K154"/>
  <c r="M154" s="1"/>
  <c r="K233"/>
  <c r="T233" s="1"/>
  <c r="K225"/>
  <c r="T225" s="1"/>
  <c r="K169"/>
  <c r="T169" s="1"/>
  <c r="Q152"/>
  <c r="K152"/>
  <c r="T152" s="1"/>
  <c r="K229"/>
  <c r="K201"/>
  <c r="T201" s="1"/>
  <c r="K170"/>
  <c r="T170" s="1"/>
  <c r="Q149"/>
  <c r="K149"/>
  <c r="T149" s="1"/>
  <c r="K232"/>
  <c r="T232" s="1"/>
  <c r="K198"/>
  <c r="T198" s="1"/>
  <c r="K25"/>
  <c r="T25" s="1"/>
  <c r="Q223"/>
  <c r="K223"/>
  <c r="K231"/>
  <c r="T231" s="1"/>
  <c r="K24"/>
  <c r="Q163"/>
  <c r="K163"/>
  <c r="K162"/>
  <c r="T162" s="1"/>
  <c r="Q96"/>
  <c r="K96"/>
  <c r="K187"/>
  <c r="T187" s="1"/>
  <c r="Q94"/>
  <c r="K94"/>
  <c r="K93"/>
  <c r="T93" s="1"/>
  <c r="Q92"/>
  <c r="K92"/>
  <c r="M92" s="1"/>
  <c r="K23"/>
  <c r="Q109"/>
  <c r="K109"/>
  <c r="M109" s="1"/>
  <c r="K22"/>
  <c r="T22" s="1"/>
  <c r="Q161"/>
  <c r="K161"/>
  <c r="Q21"/>
  <c r="K21"/>
  <c r="T21" s="1"/>
  <c r="K160"/>
  <c r="T160" s="1"/>
  <c r="Q159"/>
  <c r="K159"/>
  <c r="K90"/>
  <c r="T90" s="1"/>
  <c r="K158"/>
  <c r="T158" s="1"/>
  <c r="K89"/>
  <c r="Q88"/>
  <c r="K88"/>
  <c r="M88" s="1"/>
  <c r="K13"/>
  <c r="T13" s="1"/>
  <c r="K20"/>
  <c r="T20" s="1"/>
  <c r="K43"/>
  <c r="T43" s="1"/>
  <c r="K19"/>
  <c r="T19" s="1"/>
  <c r="K86"/>
  <c r="T86" s="1"/>
  <c r="K18"/>
  <c r="T18" s="1"/>
  <c r="K10"/>
  <c r="Q84"/>
  <c r="K84"/>
  <c r="M84" s="1"/>
  <c r="K42"/>
  <c r="Q82"/>
  <c r="K82"/>
  <c r="M82" s="1"/>
  <c r="K156"/>
  <c r="Q81"/>
  <c r="K81"/>
  <c r="M81" s="1"/>
  <c r="K155"/>
  <c r="T155" s="1"/>
  <c r="Q17"/>
  <c r="K17"/>
  <c r="K80"/>
  <c r="T80" s="1"/>
  <c r="K48"/>
  <c r="T48" s="1"/>
  <c r="K79"/>
  <c r="T79" s="1"/>
  <c r="K16"/>
  <c r="T16" s="1"/>
  <c r="K78"/>
  <c r="Q77"/>
  <c r="K77"/>
  <c r="T77" s="1"/>
  <c r="K76"/>
  <c r="T76" s="1"/>
  <c r="K38"/>
  <c r="T38" s="1"/>
  <c r="K113"/>
  <c r="K192"/>
  <c r="T192" s="1"/>
  <c r="K151"/>
  <c r="T151" s="1"/>
  <c r="Q14"/>
  <c r="K14"/>
  <c r="T14" s="1"/>
  <c r="K75"/>
  <c r="K150"/>
  <c r="T150" s="1"/>
  <c r="K47"/>
  <c r="T47" s="1"/>
  <c r="Q47" s="1"/>
  <c r="Q108"/>
  <c r="K108"/>
  <c r="T108" s="1"/>
  <c r="K179"/>
  <c r="T179" s="1"/>
  <c r="Q73"/>
  <c r="K73"/>
  <c r="T73" s="1"/>
  <c r="K72"/>
  <c r="T72" s="1"/>
  <c r="Q71"/>
  <c r="K71"/>
  <c r="T71" s="1"/>
  <c r="K12"/>
  <c r="T12" s="1"/>
  <c r="Q40"/>
  <c r="K40"/>
  <c r="T40" s="1"/>
  <c r="K183"/>
  <c r="T183" s="1"/>
  <c r="Q11"/>
  <c r="K11"/>
  <c r="T11" s="1"/>
  <c r="Q68"/>
  <c r="K68"/>
  <c r="K148"/>
  <c r="Q67"/>
  <c r="K67"/>
  <c r="T67" s="1"/>
  <c r="K104"/>
  <c r="T104" s="1"/>
  <c r="Q188"/>
  <c r="K188"/>
  <c r="K66"/>
  <c r="T66" s="1"/>
  <c r="Q66" s="1"/>
  <c r="Q65"/>
  <c r="K65"/>
  <c r="Q9"/>
  <c r="K9"/>
  <c r="Q146"/>
  <c r="K146"/>
  <c r="T146" s="1"/>
  <c r="K110"/>
  <c r="T110" s="1"/>
  <c r="Q8"/>
  <c r="K8"/>
  <c r="M8" s="1"/>
  <c r="K59"/>
  <c r="T59" s="1"/>
  <c r="Q143"/>
  <c r="K143"/>
  <c r="T143" s="1"/>
  <c r="K7"/>
  <c r="T7" s="1"/>
  <c r="Q7" s="1"/>
  <c r="Q44"/>
  <c r="K44"/>
  <c r="T44" s="1"/>
  <c r="K107"/>
  <c r="T107" s="1"/>
  <c r="Q107" s="1"/>
  <c r="K63"/>
  <c r="T63" s="1"/>
  <c r="K56"/>
  <c r="T56" s="1"/>
  <c r="Q6"/>
  <c r="K6"/>
  <c r="T6" s="1"/>
  <c r="K3"/>
  <c r="Q60"/>
  <c r="K60"/>
  <c r="T60" s="1"/>
  <c r="K39"/>
  <c r="Q4"/>
  <c r="K4"/>
  <c r="T4" s="1"/>
  <c r="K181"/>
  <c r="T181" s="1"/>
  <c r="Q58"/>
  <c r="K58"/>
  <c r="M58" s="1"/>
  <c r="K2"/>
  <c r="T2" s="1"/>
  <c r="Q2" s="1"/>
  <c r="Q61"/>
  <c r="Q198" l="1"/>
  <c r="Q225"/>
  <c r="Q207"/>
  <c r="Q230"/>
  <c r="Q189"/>
  <c r="V189"/>
  <c r="Q212"/>
  <c r="Q201"/>
  <c r="Q206"/>
  <c r="Q185"/>
  <c r="V185"/>
  <c r="Q239"/>
  <c r="Q213"/>
  <c r="Q199"/>
  <c r="V199"/>
  <c r="X66"/>
  <c r="X78"/>
  <c r="X80"/>
  <c r="AA73"/>
  <c r="AA79"/>
  <c r="X89"/>
  <c r="AA42"/>
  <c r="X93"/>
  <c r="X187"/>
  <c r="X162"/>
  <c r="X232"/>
  <c r="X238"/>
  <c r="AA126"/>
  <c r="X210"/>
  <c r="AA28"/>
  <c r="X182"/>
  <c r="X184"/>
  <c r="AA132"/>
  <c r="X186"/>
  <c r="X211"/>
  <c r="X194"/>
  <c r="AA59"/>
  <c r="X195"/>
  <c r="X224"/>
  <c r="X200"/>
  <c r="X97"/>
  <c r="AA155"/>
  <c r="AA233"/>
  <c r="X41"/>
  <c r="AA172"/>
  <c r="X115"/>
  <c r="AA195"/>
  <c r="X145"/>
  <c r="AA200"/>
  <c r="X120"/>
  <c r="X142"/>
  <c r="X144"/>
  <c r="X148"/>
  <c r="X79"/>
  <c r="AA65"/>
  <c r="X86"/>
  <c r="AA10"/>
  <c r="X24"/>
  <c r="X231"/>
  <c r="X169"/>
  <c r="AA112"/>
  <c r="X233"/>
  <c r="X172"/>
  <c r="X235"/>
  <c r="X165"/>
  <c r="AA120"/>
  <c r="X236"/>
  <c r="X105"/>
  <c r="X123"/>
  <c r="AA238"/>
  <c r="AA182"/>
  <c r="X141"/>
  <c r="AA211"/>
  <c r="X112"/>
  <c r="X215"/>
  <c r="AA91"/>
  <c r="AA221"/>
  <c r="X219"/>
  <c r="AA228"/>
  <c r="X220"/>
  <c r="AA119"/>
  <c r="W24"/>
  <c r="Y24" s="1"/>
  <c r="W41"/>
  <c r="Y41" s="1"/>
  <c r="W218"/>
  <c r="Y218" s="1"/>
  <c r="X218"/>
  <c r="W89"/>
  <c r="Y89" s="1"/>
  <c r="Q181"/>
  <c r="Q183"/>
  <c r="Q151"/>
  <c r="AA134"/>
  <c r="Q134"/>
  <c r="Q110"/>
  <c r="Q231"/>
  <c r="Q25"/>
  <c r="Q232"/>
  <c r="Q170"/>
  <c r="Q169"/>
  <c r="Q233"/>
  <c r="Q172"/>
  <c r="Q235"/>
  <c r="Q238"/>
  <c r="M62"/>
  <c r="Q76"/>
  <c r="Q165"/>
  <c r="Q126"/>
  <c r="Q90"/>
  <c r="Q144"/>
  <c r="Q220"/>
  <c r="Q80"/>
  <c r="M155"/>
  <c r="M156"/>
  <c r="M161"/>
  <c r="M165"/>
  <c r="Q236"/>
  <c r="Q210"/>
  <c r="Q182"/>
  <c r="Q184"/>
  <c r="Q186"/>
  <c r="M35"/>
  <c r="Q142"/>
  <c r="M18"/>
  <c r="M20"/>
  <c r="Q112"/>
  <c r="Q115"/>
  <c r="Q194"/>
  <c r="Q195"/>
  <c r="Q219"/>
  <c r="M146"/>
  <c r="M9"/>
  <c r="M65"/>
  <c r="M66"/>
  <c r="M12"/>
  <c r="M195"/>
  <c r="Q145"/>
  <c r="M67"/>
  <c r="Q72"/>
  <c r="M179"/>
  <c r="M75"/>
  <c r="M113"/>
  <c r="M38"/>
  <c r="M48"/>
  <c r="Q13"/>
  <c r="M160"/>
  <c r="Q93"/>
  <c r="Q187"/>
  <c r="Q162"/>
  <c r="M235"/>
  <c r="Q211"/>
  <c r="Q224"/>
  <c r="Q200"/>
  <c r="Q97"/>
  <c r="Q26"/>
  <c r="M103"/>
  <c r="M27"/>
  <c r="M209"/>
  <c r="M111"/>
  <c r="M15"/>
  <c r="M145"/>
  <c r="Q117"/>
  <c r="Q69"/>
  <c r="Q120"/>
  <c r="Q95"/>
  <c r="Q215"/>
  <c r="M63"/>
  <c r="M110"/>
  <c r="M210"/>
  <c r="M173"/>
  <c r="M2"/>
  <c r="M4"/>
  <c r="M60"/>
  <c r="M6"/>
  <c r="Q59"/>
  <c r="Q104"/>
  <c r="M183"/>
  <c r="Q12"/>
  <c r="M72"/>
  <c r="Q179"/>
  <c r="M47"/>
  <c r="M150"/>
  <c r="M151"/>
  <c r="M192"/>
  <c r="M77"/>
  <c r="M16"/>
  <c r="Q79"/>
  <c r="M80"/>
  <c r="Q155"/>
  <c r="M19"/>
  <c r="Q43"/>
  <c r="M90"/>
  <c r="Q160"/>
  <c r="M231"/>
  <c r="M170"/>
  <c r="M229"/>
  <c r="M169"/>
  <c r="M236"/>
  <c r="M29"/>
  <c r="M238"/>
  <c r="M182"/>
  <c r="M184"/>
  <c r="M186"/>
  <c r="M211"/>
  <c r="M190"/>
  <c r="W190"/>
  <c r="Y190" s="1"/>
  <c r="M196"/>
  <c r="M164"/>
  <c r="M194"/>
  <c r="M224"/>
  <c r="M200"/>
  <c r="M97"/>
  <c r="M36"/>
  <c r="M37"/>
  <c r="M116"/>
  <c r="M70"/>
  <c r="M139"/>
  <c r="M26"/>
  <c r="M41"/>
  <c r="M74"/>
  <c r="M117"/>
  <c r="M69"/>
  <c r="M142"/>
  <c r="M83"/>
  <c r="M126"/>
  <c r="M28"/>
  <c r="M218"/>
  <c r="M144"/>
  <c r="M50"/>
  <c r="M132"/>
  <c r="M219"/>
  <c r="Q52"/>
  <c r="Q56"/>
  <c r="M44"/>
  <c r="M7"/>
  <c r="M22"/>
  <c r="M23"/>
  <c r="M93"/>
  <c r="M187"/>
  <c r="M162"/>
  <c r="M24"/>
  <c r="M25"/>
  <c r="M232"/>
  <c r="M233"/>
  <c r="M172"/>
  <c r="M112"/>
  <c r="M115"/>
  <c r="M120"/>
  <c r="M95"/>
  <c r="M215"/>
  <c r="M220"/>
  <c r="W66"/>
  <c r="Y66" s="1"/>
  <c r="W78"/>
  <c r="Y78" s="1"/>
  <c r="W86"/>
  <c r="Y86" s="1"/>
  <c r="W148"/>
  <c r="Y148" s="1"/>
  <c r="W80"/>
  <c r="Y80" s="1"/>
  <c r="T89"/>
  <c r="Q89" s="1"/>
  <c r="M89"/>
  <c r="M94"/>
  <c r="M163"/>
  <c r="T188"/>
  <c r="AA183"/>
  <c r="AA75"/>
  <c r="T81"/>
  <c r="T94"/>
  <c r="T163"/>
  <c r="M158"/>
  <c r="Q158"/>
  <c r="T159"/>
  <c r="M96"/>
  <c r="T223"/>
  <c r="W182"/>
  <c r="Y182" s="1"/>
  <c r="W194"/>
  <c r="Y194" s="1"/>
  <c r="T58"/>
  <c r="T39"/>
  <c r="Q39" s="1"/>
  <c r="T3"/>
  <c r="Q3" s="1"/>
  <c r="T8"/>
  <c r="M181"/>
  <c r="M39"/>
  <c r="M3"/>
  <c r="M56"/>
  <c r="Q63"/>
  <c r="M107"/>
  <c r="M143"/>
  <c r="M59"/>
  <c r="M188"/>
  <c r="M104"/>
  <c r="M148"/>
  <c r="T148"/>
  <c r="Q148" s="1"/>
  <c r="M68"/>
  <c r="M11"/>
  <c r="M40"/>
  <c r="M71"/>
  <c r="M73"/>
  <c r="M108"/>
  <c r="Q150"/>
  <c r="T75"/>
  <c r="Q75" s="1"/>
  <c r="M14"/>
  <c r="Q192"/>
  <c r="T113"/>
  <c r="Q113" s="1"/>
  <c r="Q38"/>
  <c r="M76"/>
  <c r="M78"/>
  <c r="T78"/>
  <c r="Q78" s="1"/>
  <c r="Q16"/>
  <c r="M79"/>
  <c r="Q48"/>
  <c r="M17"/>
  <c r="T17"/>
  <c r="T156"/>
  <c r="Q156" s="1"/>
  <c r="T82"/>
  <c r="M42"/>
  <c r="T42"/>
  <c r="Q42" s="1"/>
  <c r="T84"/>
  <c r="M10"/>
  <c r="T10"/>
  <c r="Q10" s="1"/>
  <c r="Q18"/>
  <c r="M86"/>
  <c r="Q19"/>
  <c r="M43"/>
  <c r="Q20"/>
  <c r="M13"/>
  <c r="Q22"/>
  <c r="T109"/>
  <c r="T92"/>
  <c r="T96"/>
  <c r="W162"/>
  <c r="Y162" s="1"/>
  <c r="M199"/>
  <c r="M98"/>
  <c r="M171"/>
  <c r="Q171"/>
  <c r="M128"/>
  <c r="T45"/>
  <c r="M118"/>
  <c r="M176"/>
  <c r="M124"/>
  <c r="M217"/>
  <c r="T51"/>
  <c r="M133"/>
  <c r="M222"/>
  <c r="Q222"/>
  <c r="T88"/>
  <c r="M159"/>
  <c r="M21"/>
  <c r="T23"/>
  <c r="Q23" s="1"/>
  <c r="T24"/>
  <c r="M223"/>
  <c r="M198"/>
  <c r="M149"/>
  <c r="M201"/>
  <c r="T229"/>
  <c r="Q229" s="1"/>
  <c r="M152"/>
  <c r="M225"/>
  <c r="M193"/>
  <c r="T29"/>
  <c r="Q29" s="1"/>
  <c r="M207"/>
  <c r="M153"/>
  <c r="M230"/>
  <c r="T196"/>
  <c r="Q196" s="1"/>
  <c r="M239"/>
  <c r="T164"/>
  <c r="Q164" s="1"/>
  <c r="M212"/>
  <c r="M34"/>
  <c r="T199"/>
  <c r="T98"/>
  <c r="T99"/>
  <c r="T202"/>
  <c r="T203"/>
  <c r="AA116"/>
  <c r="T204"/>
  <c r="T205"/>
  <c r="T129"/>
  <c r="T128"/>
  <c r="T87"/>
  <c r="W115"/>
  <c r="Y115" s="1"/>
  <c r="T118"/>
  <c r="W120"/>
  <c r="Y120" s="1"/>
  <c r="T176"/>
  <c r="T214"/>
  <c r="W215"/>
  <c r="Y215" s="1"/>
  <c r="T124"/>
  <c r="T175"/>
  <c r="W126"/>
  <c r="Y126" s="1"/>
  <c r="T217"/>
  <c r="T133"/>
  <c r="T34"/>
  <c r="M213"/>
  <c r="M168"/>
  <c r="M85"/>
  <c r="T105"/>
  <c r="Q105" s="1"/>
  <c r="M105"/>
  <c r="T123"/>
  <c r="Q123" s="1"/>
  <c r="M123"/>
  <c r="T141"/>
  <c r="Q141" s="1"/>
  <c r="M141"/>
  <c r="T91"/>
  <c r="Q91" s="1"/>
  <c r="M91"/>
  <c r="M64"/>
  <c r="T46"/>
  <c r="M121"/>
  <c r="M122"/>
  <c r="M127"/>
  <c r="M130"/>
  <c r="T134"/>
  <c r="M134"/>
  <c r="AA170"/>
  <c r="T154"/>
  <c r="T206"/>
  <c r="T157"/>
  <c r="T178"/>
  <c r="T166"/>
  <c r="T185"/>
  <c r="T167"/>
  <c r="T189"/>
  <c r="T191"/>
  <c r="AA196"/>
  <c r="T213"/>
  <c r="T197"/>
  <c r="T168"/>
  <c r="W97"/>
  <c r="Y97" s="1"/>
  <c r="T85"/>
  <c r="T102"/>
  <c r="T106"/>
  <c r="T30"/>
  <c r="T125"/>
  <c r="W112"/>
  <c r="Y112" s="1"/>
  <c r="T64"/>
  <c r="T121"/>
  <c r="T122"/>
  <c r="T216"/>
  <c r="T127"/>
  <c r="T130"/>
  <c r="T131"/>
  <c r="W220"/>
  <c r="Y220" s="1"/>
  <c r="T35"/>
  <c r="Q35" s="1"/>
  <c r="T36"/>
  <c r="Q36" s="1"/>
  <c r="T37"/>
  <c r="Q37" s="1"/>
  <c r="T116"/>
  <c r="Q116" s="1"/>
  <c r="T70"/>
  <c r="Q70" s="1"/>
  <c r="T139"/>
  <c r="Q139" s="1"/>
  <c r="T41"/>
  <c r="Q41" s="1"/>
  <c r="T74"/>
  <c r="Q74" s="1"/>
  <c r="M208"/>
  <c r="T174"/>
  <c r="T15"/>
  <c r="Q15" s="1"/>
  <c r="M45"/>
  <c r="M46"/>
  <c r="T62"/>
  <c r="Q62" s="1"/>
  <c r="T173"/>
  <c r="Q173" s="1"/>
  <c r="T83"/>
  <c r="Q83" s="1"/>
  <c r="T50"/>
  <c r="Q50" s="1"/>
  <c r="M51"/>
  <c r="M221"/>
  <c r="M52"/>
  <c r="K61"/>
  <c r="X52" l="1"/>
  <c r="AA147"/>
  <c r="X196"/>
  <c r="X29"/>
  <c r="X170"/>
  <c r="AA141"/>
  <c r="X139"/>
  <c r="AA232"/>
  <c r="X116"/>
  <c r="AA231"/>
  <c r="X37"/>
  <c r="AA161"/>
  <c r="X36"/>
  <c r="X76"/>
  <c r="AA3"/>
  <c r="AA139"/>
  <c r="AA24"/>
  <c r="AA22"/>
  <c r="X181"/>
  <c r="X156"/>
  <c r="AA181"/>
  <c r="X72"/>
  <c r="AA83"/>
  <c r="X183"/>
  <c r="X35"/>
  <c r="AA148"/>
  <c r="X50"/>
  <c r="X164"/>
  <c r="X229"/>
  <c r="X25"/>
  <c r="AA27"/>
  <c r="AA208"/>
  <c r="X23"/>
  <c r="X22"/>
  <c r="AA90"/>
  <c r="X151"/>
  <c r="X179"/>
  <c r="X12"/>
  <c r="AA62"/>
  <c r="X173"/>
  <c r="AA95"/>
  <c r="AA43"/>
  <c r="X134"/>
  <c r="W35"/>
  <c r="Y35" s="1"/>
  <c r="W52"/>
  <c r="Y52" s="1"/>
  <c r="T61"/>
  <c r="W29"/>
  <c r="Y29" s="1"/>
  <c r="W25"/>
  <c r="Y25" s="1"/>
  <c r="W37"/>
  <c r="Y37" s="1"/>
  <c r="W36"/>
  <c r="Y36" s="1"/>
  <c r="W155"/>
  <c r="Y155" s="1"/>
  <c r="W151"/>
  <c r="Y151" s="1"/>
  <c r="W12"/>
  <c r="Y12" s="1"/>
  <c r="M61"/>
  <c r="W50"/>
  <c r="Y50" s="1"/>
  <c r="W23"/>
  <c r="Y23" s="1"/>
  <c r="W22"/>
  <c r="Y22" s="1"/>
  <c r="W72"/>
  <c r="Y72" s="1"/>
  <c r="K33"/>
  <c r="T33" s="1"/>
  <c r="Q57"/>
  <c r="K57"/>
  <c r="T57" s="1"/>
  <c r="K180"/>
  <c r="K32"/>
  <c r="T32" s="1"/>
  <c r="K55"/>
  <c r="T55" s="1"/>
  <c r="K5"/>
  <c r="T5" s="1"/>
  <c r="K54"/>
  <c r="T54" s="1"/>
  <c r="K53"/>
  <c r="T53" s="1"/>
  <c r="AA140"/>
  <c r="K140"/>
  <c r="T140" s="1"/>
  <c r="Q177"/>
  <c r="K177"/>
  <c r="T177" s="1"/>
  <c r="K226"/>
  <c r="T226" s="1"/>
  <c r="Q138"/>
  <c r="K138"/>
  <c r="M138" s="1"/>
  <c r="K137"/>
  <c r="T137" s="1"/>
  <c r="V136"/>
  <c r="AA136" s="1"/>
  <c r="X137" l="1"/>
  <c r="X140"/>
  <c r="AA16"/>
  <c r="W136"/>
  <c r="Y136" s="1"/>
  <c r="X136"/>
  <c r="Q137"/>
  <c r="Q226"/>
  <c r="Q140"/>
  <c r="Q55"/>
  <c r="M5"/>
  <c r="Q33"/>
  <c r="M177"/>
  <c r="M140"/>
  <c r="M53"/>
  <c r="Q54"/>
  <c r="M32"/>
  <c r="M33"/>
  <c r="M180"/>
  <c r="W137"/>
  <c r="Y137" s="1"/>
  <c r="T138"/>
  <c r="M137"/>
  <c r="M226"/>
  <c r="AA226"/>
  <c r="Q53"/>
  <c r="M54"/>
  <c r="Q5"/>
  <c r="M55"/>
  <c r="AA55"/>
  <c r="Q32"/>
  <c r="T180"/>
  <c r="Q180" s="1"/>
  <c r="M57"/>
  <c r="Q136"/>
  <c r="K136"/>
  <c r="T136" s="1"/>
  <c r="K135"/>
  <c r="T135" s="1"/>
  <c r="X54" l="1"/>
  <c r="AA104"/>
  <c r="X180"/>
  <c r="AA12"/>
  <c r="X226"/>
  <c r="M135"/>
  <c r="W54"/>
  <c r="Y54" s="1"/>
  <c r="M136"/>
  <c r="Y226"/>
  <c r="AF233" i="7"/>
  <c r="AF232" s="1"/>
  <c r="W135" i="8" l="1"/>
  <c r="Y135" s="1"/>
  <c r="P232" i="7"/>
  <c r="R230"/>
  <c r="P230"/>
  <c r="L230"/>
  <c r="K230"/>
  <c r="J230"/>
  <c r="I230"/>
  <c r="AF229" s="1"/>
  <c r="AE229" s="1"/>
  <c r="AD229"/>
  <c r="U229" s="1"/>
  <c r="T229"/>
  <c r="S229"/>
  <c r="R229" s="1"/>
  <c r="P229"/>
  <c r="M229" s="1"/>
  <c r="L229"/>
  <c r="AF228" s="1"/>
  <c r="AE228" s="1"/>
  <c r="AD228"/>
  <c r="U228" s="1"/>
  <c r="T228"/>
  <c r="S228"/>
  <c r="R228" s="1"/>
  <c r="P228"/>
  <c r="M228" s="1"/>
  <c r="L228"/>
  <c r="AF227" s="1"/>
  <c r="AE227" s="1"/>
  <c r="AD227"/>
  <c r="U227" s="1"/>
  <c r="T227"/>
  <c r="S227"/>
  <c r="R227" s="1"/>
  <c r="P227"/>
  <c r="M227" s="1"/>
  <c r="L227"/>
  <c r="AF226" s="1"/>
  <c r="AE226" s="1"/>
  <c r="AD226"/>
  <c r="U226" s="1"/>
  <c r="T226"/>
  <c r="S226"/>
  <c r="R226" s="1"/>
  <c r="P226"/>
  <c r="M226" s="1"/>
  <c r="L226"/>
  <c r="AF225" s="1"/>
  <c r="AE225" s="1"/>
  <c r="AD225"/>
  <c r="U225" s="1"/>
  <c r="T225"/>
  <c r="S225"/>
  <c r="R225" s="1"/>
  <c r="P225"/>
  <c r="M225" s="1"/>
  <c r="L225"/>
  <c r="AF224" s="1"/>
  <c r="AE224" s="1"/>
  <c r="AD224"/>
  <c r="U224" s="1"/>
  <c r="T224"/>
  <c r="S224"/>
  <c r="R224" s="1"/>
  <c r="P224"/>
  <c r="M224" s="1"/>
  <c r="L224"/>
  <c r="AF223" s="1"/>
  <c r="AE223" s="1"/>
  <c r="AD223"/>
  <c r="U223" s="1"/>
  <c r="T223"/>
  <c r="S223"/>
  <c r="R223"/>
  <c r="P223" l="1"/>
  <c r="M223" s="1"/>
  <c r="L223"/>
  <c r="U222"/>
  <c r="T222" s="1"/>
  <c r="R222"/>
  <c r="P222"/>
  <c r="L222"/>
  <c r="AF221" s="1"/>
  <c r="AE221" s="1"/>
  <c r="AD221"/>
  <c r="U221" s="1"/>
  <c r="T221"/>
  <c r="S221"/>
  <c r="R221"/>
  <c r="P221"/>
  <c r="M221" s="1"/>
  <c r="L221"/>
  <c r="AF220" s="1"/>
  <c r="AE220" s="1"/>
  <c r="AD220"/>
  <c r="U220" s="1"/>
  <c r="T220"/>
  <c r="S220"/>
  <c r="R220"/>
  <c r="P220"/>
  <c r="M220" s="1"/>
  <c r="L220"/>
  <c r="AF219" s="1"/>
  <c r="AE219" s="1"/>
  <c r="AD219"/>
  <c r="U219" s="1"/>
  <c r="T219"/>
  <c r="S219"/>
  <c r="R219"/>
  <c r="P219"/>
  <c r="M219" s="1"/>
  <c r="L219"/>
  <c r="AF218" s="1"/>
  <c r="AE218" s="1"/>
  <c r="AD218"/>
  <c r="U218" s="1"/>
  <c r="T218"/>
  <c r="S218"/>
  <c r="R218"/>
  <c r="P218"/>
  <c r="M218" s="1"/>
  <c r="L218"/>
  <c r="AF217" s="1"/>
  <c r="AE217" s="1"/>
  <c r="AD217"/>
  <c r="U217" s="1"/>
  <c r="T217"/>
  <c r="S217"/>
  <c r="R217"/>
  <c r="P217"/>
  <c r="M217" s="1"/>
  <c r="L217"/>
  <c r="AF216" s="1"/>
  <c r="AE216" s="1"/>
  <c r="AD216"/>
  <c r="U216" s="1"/>
  <c r="T216"/>
  <c r="S216"/>
  <c r="R216"/>
  <c r="P216"/>
  <c r="M216" s="1"/>
  <c r="L216"/>
  <c r="AF215" s="1"/>
  <c r="AE215" s="1"/>
  <c r="AD215"/>
  <c r="U215" s="1"/>
  <c r="T215"/>
  <c r="S215"/>
  <c r="R215"/>
  <c r="P215"/>
  <c r="M215" s="1"/>
  <c r="L215"/>
  <c r="AF214" s="1"/>
  <c r="AE214" s="1"/>
  <c r="AD214"/>
  <c r="U214" s="1"/>
  <c r="T214"/>
  <c r="S214"/>
  <c r="R214"/>
  <c r="P214"/>
  <c r="M214" s="1"/>
  <c r="L214"/>
  <c r="AF213" s="1"/>
  <c r="AE213" s="1"/>
  <c r="AD213"/>
  <c r="U213" s="1"/>
  <c r="T213"/>
  <c r="S213"/>
  <c r="R213"/>
  <c r="P213"/>
  <c r="M213" s="1"/>
  <c r="L213"/>
  <c r="AF212" s="1"/>
  <c r="AE212" s="1"/>
  <c r="AD212"/>
  <c r="U212" s="1"/>
  <c r="T212"/>
  <c r="S212"/>
  <c r="R212"/>
  <c r="P212"/>
  <c r="M212" s="1"/>
  <c r="L212"/>
  <c r="AF211" s="1"/>
  <c r="AE211" s="1"/>
  <c r="AD211"/>
  <c r="U211" s="1"/>
  <c r="T211"/>
  <c r="S211"/>
  <c r="R211"/>
  <c r="P211"/>
  <c r="M211" s="1"/>
  <c r="L211"/>
  <c r="AF210" s="1"/>
  <c r="AE210" s="1"/>
  <c r="AD210"/>
  <c r="U210" s="1"/>
  <c r="T210"/>
  <c r="S210"/>
  <c r="R210"/>
  <c r="P210"/>
  <c r="M210" s="1"/>
  <c r="L210"/>
  <c r="U209" s="1"/>
  <c r="T209"/>
  <c r="S209"/>
  <c r="R209"/>
  <c r="P209"/>
  <c r="L209"/>
  <c r="AF208" s="1"/>
  <c r="AE208" s="1"/>
  <c r="AD208"/>
  <c r="U208" s="1"/>
  <c r="T208"/>
  <c r="S208"/>
  <c r="R208"/>
  <c r="P208"/>
  <c r="M208" s="1"/>
  <c r="L208"/>
  <c r="AF207" s="1"/>
  <c r="AE207" s="1"/>
  <c r="AD207"/>
  <c r="U207" s="1"/>
  <c r="T207"/>
  <c r="S207"/>
  <c r="R207"/>
  <c r="P207"/>
  <c r="M207" s="1"/>
  <c r="L207"/>
  <c r="AF206" s="1"/>
  <c r="AE206" s="1"/>
  <c r="AD206"/>
  <c r="U206" s="1"/>
  <c r="T206"/>
  <c r="S206"/>
  <c r="R206"/>
  <c r="P206"/>
  <c r="M206" s="1"/>
  <c r="L206"/>
  <c r="AF205" s="1"/>
  <c r="AE205" s="1"/>
  <c r="AD205"/>
  <c r="U205" s="1"/>
  <c r="T205"/>
  <c r="S205"/>
  <c r="R205"/>
  <c r="P205"/>
  <c r="M205" s="1"/>
  <c r="L205"/>
  <c r="AF204" s="1"/>
  <c r="AE204" s="1"/>
  <c r="AD204"/>
  <c r="U204" s="1"/>
  <c r="T204"/>
  <c r="S204"/>
  <c r="R204"/>
  <c r="P204"/>
  <c r="M204" s="1"/>
  <c r="L204"/>
  <c r="AF203" s="1"/>
  <c r="AE203" s="1"/>
  <c r="AD203"/>
  <c r="U203" s="1"/>
  <c r="T203"/>
  <c r="S203"/>
  <c r="R203"/>
  <c r="P203"/>
  <c r="M203" s="1"/>
  <c r="L203"/>
  <c r="AF202" s="1"/>
  <c r="AE202" s="1"/>
  <c r="AD202"/>
  <c r="U202" s="1"/>
  <c r="T202"/>
  <c r="S202"/>
  <c r="R202"/>
  <c r="P202"/>
  <c r="M202" s="1"/>
  <c r="L202"/>
  <c r="AF201" s="1"/>
  <c r="AE201" s="1"/>
  <c r="AD201"/>
  <c r="U201" s="1"/>
  <c r="T201"/>
  <c r="S201"/>
  <c r="R201"/>
  <c r="P201"/>
  <c r="M201" s="1"/>
  <c r="L201"/>
  <c r="AF200" s="1"/>
  <c r="AE200" s="1"/>
  <c r="AD200"/>
  <c r="U200" s="1"/>
  <c r="T200"/>
  <c r="S200"/>
  <c r="R200"/>
  <c r="P200"/>
  <c r="M200" s="1"/>
  <c r="L200"/>
  <c r="AF199" s="1"/>
  <c r="AE199" s="1"/>
  <c r="AD199"/>
  <c r="U199" s="1"/>
  <c r="T199"/>
  <c r="S199"/>
  <c r="R199"/>
  <c r="P199"/>
  <c r="M199" s="1"/>
  <c r="L199"/>
  <c r="AF198" s="1"/>
  <c r="AE198" s="1"/>
  <c r="AD198"/>
  <c r="U198" s="1"/>
  <c r="T198"/>
  <c r="S198"/>
  <c r="R198"/>
  <c r="P198"/>
  <c r="M198" s="1"/>
  <c r="L198"/>
  <c r="AF197" s="1"/>
  <c r="AE197" s="1"/>
  <c r="AD197"/>
  <c r="U197" s="1"/>
  <c r="T197"/>
  <c r="S197"/>
  <c r="R197"/>
  <c r="P197"/>
  <c r="M197" s="1"/>
  <c r="L197"/>
  <c r="AF196" s="1"/>
  <c r="AE196" s="1"/>
  <c r="AD196"/>
  <c r="U196" s="1"/>
  <c r="T196"/>
  <c r="S196"/>
  <c r="R196"/>
  <c r="P196"/>
  <c r="M196" s="1"/>
  <c r="L196"/>
  <c r="AF195" s="1"/>
  <c r="AE195" s="1"/>
  <c r="AD195"/>
  <c r="U195" s="1"/>
  <c r="T195"/>
  <c r="S195"/>
  <c r="R195"/>
  <c r="P195"/>
  <c r="M195" s="1"/>
  <c r="L195"/>
  <c r="AF194" s="1"/>
  <c r="AE194" s="1"/>
  <c r="AD194"/>
  <c r="U194" s="1"/>
  <c r="T194"/>
  <c r="S194"/>
  <c r="R194"/>
  <c r="P194"/>
  <c r="M194" s="1"/>
  <c r="L194"/>
  <c r="AF193" s="1"/>
  <c r="AE193" s="1"/>
  <c r="AD193"/>
  <c r="U193" s="1"/>
  <c r="T193"/>
  <c r="S193"/>
  <c r="R193"/>
  <c r="P193"/>
  <c r="M193" s="1"/>
  <c r="L193"/>
  <c r="AF192" s="1"/>
  <c r="AE192" s="1"/>
  <c r="AD192"/>
  <c r="U192" s="1"/>
  <c r="T192"/>
  <c r="S192"/>
  <c r="R192"/>
  <c r="P192"/>
  <c r="M192" s="1"/>
  <c r="L192"/>
  <c r="AF191" s="1"/>
  <c r="AE191" s="1"/>
  <c r="AD191"/>
  <c r="U191" s="1"/>
  <c r="T191"/>
  <c r="S191"/>
  <c r="R191"/>
  <c r="P191"/>
  <c r="M191" s="1"/>
  <c r="L191"/>
  <c r="AF190" s="1"/>
  <c r="AE190" s="1"/>
  <c r="AD190"/>
  <c r="U190" s="1"/>
  <c r="T190"/>
  <c r="S190"/>
  <c r="R190"/>
  <c r="P190"/>
  <c r="M190" s="1"/>
  <c r="L190"/>
  <c r="AF189" s="1"/>
  <c r="AE189" s="1"/>
  <c r="AD189"/>
  <c r="U189" s="1"/>
  <c r="T189"/>
  <c r="S189"/>
  <c r="R189"/>
  <c r="P189"/>
  <c r="M189" s="1"/>
  <c r="L189"/>
  <c r="AF188" s="1"/>
  <c r="AE188" s="1"/>
  <c r="AD188"/>
  <c r="U188" s="1"/>
  <c r="T188"/>
  <c r="S188"/>
  <c r="R188"/>
  <c r="P188"/>
  <c r="M188" s="1"/>
  <c r="L188"/>
  <c r="AF187" s="1"/>
  <c r="AE187" s="1"/>
  <c r="AD187"/>
  <c r="U187" s="1"/>
  <c r="T187"/>
  <c r="S187"/>
  <c r="R187"/>
  <c r="P187"/>
  <c r="M187" s="1"/>
  <c r="L187"/>
  <c r="AF186" s="1"/>
  <c r="AE186" s="1"/>
  <c r="AD186"/>
  <c r="U186" s="1"/>
  <c r="T186"/>
  <c r="S186"/>
  <c r="R186"/>
  <c r="P186"/>
  <c r="M186" s="1"/>
  <c r="L186"/>
  <c r="AF185" s="1"/>
  <c r="AE185" s="1"/>
  <c r="AD185"/>
  <c r="U185" s="1"/>
  <c r="T185"/>
  <c r="S185"/>
  <c r="R185"/>
  <c r="P185"/>
  <c r="M185" s="1"/>
  <c r="L185"/>
  <c r="AF184" s="1"/>
  <c r="AE184" s="1"/>
  <c r="AD184"/>
  <c r="U184" s="1"/>
  <c r="T184"/>
  <c r="S184"/>
  <c r="R184"/>
  <c r="P184"/>
  <c r="M184" s="1"/>
  <c r="L184"/>
  <c r="AF183" s="1"/>
  <c r="AE183" s="1"/>
  <c r="AD183"/>
  <c r="U183" s="1"/>
  <c r="T183"/>
  <c r="S183"/>
  <c r="R183"/>
  <c r="P183"/>
  <c r="M183" s="1"/>
  <c r="L183"/>
  <c r="AF182" s="1"/>
  <c r="AE182" s="1"/>
  <c r="AD182"/>
  <c r="U182" s="1"/>
  <c r="T182"/>
  <c r="S182"/>
  <c r="R182"/>
  <c r="P182"/>
  <c r="M182" s="1"/>
  <c r="L182"/>
  <c r="AF181" s="1"/>
  <c r="AE181" s="1"/>
  <c r="AD181"/>
  <c r="U181" s="1"/>
  <c r="T181"/>
  <c r="S181"/>
  <c r="R181"/>
  <c r="P181"/>
  <c r="M181" s="1"/>
  <c r="L181"/>
  <c r="AF180" s="1"/>
  <c r="AE180" s="1"/>
  <c r="AD180"/>
  <c r="U180" s="1"/>
  <c r="T180"/>
  <c r="S180"/>
  <c r="R180"/>
  <c r="P180"/>
  <c r="M180" s="1"/>
  <c r="L180"/>
  <c r="AF179" s="1"/>
  <c r="AE179" s="1"/>
  <c r="AD179"/>
  <c r="U179" s="1"/>
  <c r="T179"/>
  <c r="S179"/>
  <c r="R179"/>
  <c r="P179"/>
  <c r="M179" s="1"/>
  <c r="L179"/>
  <c r="AF178" s="1"/>
  <c r="AE178" s="1"/>
  <c r="AD178"/>
  <c r="U178" s="1"/>
  <c r="T178"/>
  <c r="S178"/>
  <c r="R178"/>
  <c r="P178"/>
  <c r="M178" s="1"/>
  <c r="L178"/>
  <c r="AF177" s="1"/>
  <c r="AE177" s="1"/>
  <c r="AD177"/>
  <c r="U177" s="1"/>
  <c r="T177"/>
  <c r="S177"/>
  <c r="R177"/>
  <c r="P177"/>
  <c r="M177" s="1"/>
  <c r="L177"/>
  <c r="AF176" s="1"/>
  <c r="AE176" s="1"/>
  <c r="AD176"/>
  <c r="U176" s="1"/>
  <c r="T176"/>
  <c r="S176"/>
  <c r="R176"/>
  <c r="P176"/>
  <c r="M176" s="1"/>
  <c r="L176"/>
  <c r="AF175" s="1"/>
  <c r="AE175" s="1"/>
  <c r="AD175"/>
  <c r="U175" s="1"/>
  <c r="T175"/>
  <c r="S175"/>
  <c r="R175"/>
  <c r="P175"/>
  <c r="M175" s="1"/>
  <c r="L175"/>
  <c r="AF174" s="1"/>
  <c r="AE174" s="1"/>
  <c r="AD174"/>
  <c r="U174" s="1"/>
  <c r="T174"/>
  <c r="S174"/>
  <c r="R174"/>
  <c r="P174"/>
  <c r="M174" s="1"/>
  <c r="L174"/>
  <c r="AF173" s="1"/>
  <c r="AE173" s="1"/>
  <c r="AD173"/>
  <c r="U173" s="1"/>
  <c r="T173"/>
  <c r="S173"/>
  <c r="R173"/>
  <c r="P173"/>
  <c r="M173" s="1"/>
  <c r="L173"/>
  <c r="AF172" s="1"/>
  <c r="AE172" s="1"/>
  <c r="AD172"/>
  <c r="U172" s="1"/>
  <c r="T172"/>
  <c r="S172"/>
  <c r="R172"/>
  <c r="P172"/>
  <c r="M172" s="1"/>
  <c r="L172"/>
  <c r="AF171" s="1"/>
  <c r="AE171" s="1"/>
  <c r="AD171"/>
  <c r="U171" s="1"/>
  <c r="T171"/>
  <c r="S171"/>
  <c r="R171"/>
  <c r="P171"/>
  <c r="M171" s="1"/>
  <c r="L171"/>
  <c r="AF170" s="1"/>
  <c r="AE170" s="1"/>
  <c r="AD170"/>
  <c r="U170" s="1"/>
  <c r="T170"/>
  <c r="S170"/>
  <c r="R170"/>
  <c r="P170"/>
  <c r="M170" s="1"/>
  <c r="L170"/>
  <c r="AF169" s="1"/>
  <c r="AE169" s="1"/>
  <c r="AD169"/>
  <c r="U169" s="1"/>
  <c r="T169"/>
  <c r="S169"/>
  <c r="R169"/>
  <c r="P169"/>
  <c r="M169" s="1"/>
  <c r="L169"/>
  <c r="AF168" s="1"/>
  <c r="AE168" s="1"/>
  <c r="AD168"/>
  <c r="U168" s="1"/>
  <c r="T168"/>
  <c r="S168"/>
  <c r="R168"/>
  <c r="P168"/>
  <c r="M168" s="1"/>
  <c r="L168"/>
  <c r="AF167" s="1"/>
  <c r="AE167" s="1"/>
  <c r="AD167"/>
  <c r="U167" s="1"/>
  <c r="T167"/>
  <c r="S167"/>
  <c r="R167"/>
  <c r="P167"/>
  <c r="M167" s="1"/>
  <c r="L167"/>
  <c r="AF166" s="1"/>
  <c r="AE166" s="1"/>
  <c r="AD166"/>
  <c r="U166" s="1"/>
  <c r="T166"/>
  <c r="S166"/>
  <c r="R166"/>
  <c r="P166"/>
  <c r="M166" s="1"/>
  <c r="L166"/>
  <c r="AF165" s="1"/>
  <c r="AE165" s="1"/>
  <c r="AD165"/>
  <c r="U165" s="1"/>
  <c r="T165"/>
  <c r="S165"/>
  <c r="R165"/>
  <c r="P165"/>
  <c r="M165" s="1"/>
  <c r="L165"/>
  <c r="AF164" s="1"/>
  <c r="AE164" s="1"/>
  <c r="AD164"/>
  <c r="U164" s="1"/>
  <c r="T164"/>
  <c r="S164"/>
  <c r="R164"/>
  <c r="P164"/>
  <c r="M164" s="1"/>
  <c r="L164"/>
  <c r="AF163" s="1"/>
  <c r="AE163" s="1"/>
  <c r="AD163"/>
  <c r="U163" s="1"/>
  <c r="T163"/>
  <c r="S163"/>
  <c r="R163"/>
  <c r="P163"/>
  <c r="M163" s="1"/>
  <c r="L163"/>
  <c r="U162"/>
  <c r="T162"/>
  <c r="R162" s="1"/>
  <c r="P162"/>
  <c r="L162"/>
  <c r="AF161" s="1"/>
  <c r="AE161" s="1"/>
  <c r="AD161"/>
  <c r="U161" s="1"/>
  <c r="T161"/>
  <c r="S161"/>
  <c r="R161"/>
  <c r="P161"/>
  <c r="M161" s="1"/>
  <c r="L161"/>
  <c r="AF160" s="1"/>
  <c r="AE160" s="1"/>
  <c r="AD160"/>
  <c r="U160" s="1"/>
  <c r="T160"/>
  <c r="S160"/>
  <c r="R160"/>
  <c r="P160"/>
  <c r="M160" s="1"/>
  <c r="L160"/>
  <c r="AF159" s="1"/>
  <c r="AE159" s="1"/>
  <c r="AD159"/>
  <c r="U159" s="1"/>
  <c r="T159"/>
  <c r="S159"/>
  <c r="R159"/>
  <c r="P159"/>
  <c r="M159" s="1"/>
  <c r="L159"/>
  <c r="AF158" s="1"/>
  <c r="AE158" s="1"/>
  <c r="AD158"/>
  <c r="U158" s="1"/>
  <c r="T158"/>
  <c r="S158"/>
  <c r="R158"/>
  <c r="P158"/>
  <c r="M158" s="1"/>
  <c r="L158"/>
  <c r="AF157" s="1"/>
  <c r="AE157" s="1"/>
  <c r="AD157"/>
  <c r="U157" s="1"/>
  <c r="T157"/>
  <c r="S157"/>
  <c r="R157"/>
  <c r="P157"/>
  <c r="M157" s="1"/>
  <c r="L157"/>
  <c r="AF156" s="1"/>
  <c r="AE156" s="1"/>
  <c r="AD156"/>
  <c r="U156" s="1"/>
  <c r="T156"/>
  <c r="S156"/>
  <c r="R156"/>
  <c r="P156"/>
  <c r="M156" s="1"/>
  <c r="L156"/>
  <c r="AF155" s="1"/>
  <c r="AE155" s="1"/>
  <c r="AD155"/>
  <c r="U155" s="1"/>
  <c r="T155"/>
  <c r="S155"/>
  <c r="R155"/>
  <c r="P155"/>
  <c r="M155" s="1"/>
  <c r="L155"/>
  <c r="AF154" s="1"/>
  <c r="AE154" s="1"/>
  <c r="AD154"/>
  <c r="U154" s="1"/>
  <c r="T154"/>
  <c r="S154"/>
  <c r="R154"/>
  <c r="P154"/>
  <c r="M154" s="1"/>
  <c r="L154"/>
  <c r="AF153" s="1"/>
  <c r="AE153" s="1"/>
  <c r="AD153"/>
  <c r="U153" s="1"/>
  <c r="T153"/>
  <c r="S153"/>
  <c r="R153"/>
  <c r="P153"/>
  <c r="M153" s="1"/>
  <c r="L153"/>
  <c r="AF152" s="1"/>
  <c r="AE152" s="1"/>
  <c r="AD152"/>
  <c r="U152" s="1"/>
  <c r="T152"/>
  <c r="S152"/>
  <c r="R152"/>
  <c r="P152"/>
  <c r="M152" s="1"/>
  <c r="L152"/>
  <c r="AF151" s="1"/>
  <c r="AE151" s="1"/>
  <c r="AD151"/>
  <c r="U151" s="1"/>
  <c r="T151"/>
  <c r="S151"/>
  <c r="R151"/>
  <c r="P151"/>
  <c r="M151" s="1"/>
  <c r="L151"/>
  <c r="AF150" s="1"/>
  <c r="AE150" s="1"/>
  <c r="AD150"/>
  <c r="U150" s="1"/>
  <c r="T150"/>
  <c r="S150"/>
  <c r="R150"/>
  <c r="P150"/>
  <c r="M150" s="1"/>
  <c r="L150"/>
  <c r="AF149" s="1"/>
  <c r="AE149" s="1"/>
  <c r="AD149"/>
  <c r="U149" s="1"/>
  <c r="T149"/>
  <c r="S149"/>
  <c r="R149"/>
  <c r="P149"/>
  <c r="M149" s="1"/>
  <c r="L149"/>
  <c r="AF148" s="1"/>
  <c r="AE148" s="1"/>
  <c r="AD148"/>
  <c r="U148" s="1"/>
  <c r="T148"/>
  <c r="S148"/>
  <c r="R148"/>
  <c r="P148"/>
  <c r="M148" s="1"/>
  <c r="L148"/>
  <c r="AF147" s="1"/>
  <c r="AE147" s="1"/>
  <c r="AD147"/>
  <c r="U147" s="1"/>
  <c r="T147"/>
  <c r="S147"/>
  <c r="R147"/>
  <c r="P147"/>
  <c r="M147" s="1"/>
  <c r="L147"/>
  <c r="AF146" s="1"/>
  <c r="AE146" s="1"/>
  <c r="AD146"/>
  <c r="U146" s="1"/>
  <c r="T146"/>
  <c r="S146"/>
  <c r="R146"/>
  <c r="P146"/>
  <c r="M146" s="1"/>
  <c r="L146"/>
  <c r="AF145" s="1"/>
  <c r="AE145" s="1"/>
  <c r="AD145"/>
  <c r="U145" s="1"/>
  <c r="T145"/>
  <c r="S145"/>
  <c r="R145"/>
  <c r="P145"/>
  <c r="M145" s="1"/>
  <c r="L145"/>
  <c r="AF144" s="1"/>
  <c r="AE144" s="1"/>
  <c r="AD144"/>
  <c r="U144" s="1"/>
  <c r="T144"/>
  <c r="S144"/>
  <c r="R144"/>
  <c r="P144"/>
  <c r="M144" s="1"/>
  <c r="L144"/>
  <c r="AF143" s="1"/>
  <c r="AE143" s="1"/>
  <c r="AD143"/>
  <c r="U143" s="1"/>
  <c r="T143"/>
  <c r="S143"/>
  <c r="R143"/>
  <c r="P143"/>
  <c r="M143" s="1"/>
  <c r="L143"/>
  <c r="AF142" s="1"/>
  <c r="AE142" s="1"/>
  <c r="AD142"/>
  <c r="U142" s="1"/>
  <c r="T142"/>
  <c r="S142"/>
  <c r="R142"/>
  <c r="P142"/>
  <c r="M142" s="1"/>
  <c r="L142"/>
  <c r="AF141" s="1"/>
  <c r="AE141" s="1"/>
  <c r="AD141"/>
  <c r="U141" s="1"/>
  <c r="T141"/>
  <c r="S141"/>
  <c r="R141"/>
  <c r="P141"/>
  <c r="M141" s="1"/>
  <c r="L141"/>
  <c r="AF140" s="1"/>
  <c r="AE140" s="1"/>
  <c r="AD140"/>
  <c r="U140" s="1"/>
  <c r="T140"/>
  <c r="S140"/>
  <c r="R140"/>
  <c r="P140"/>
  <c r="M140" s="1"/>
  <c r="L140"/>
  <c r="AF139" s="1"/>
  <c r="AE139" s="1"/>
  <c r="AD139"/>
  <c r="U139" s="1"/>
  <c r="T139"/>
  <c r="S139"/>
  <c r="R139"/>
  <c r="P139"/>
  <c r="M139" s="1"/>
  <c r="L139"/>
  <c r="AF138" s="1"/>
  <c r="AE138" s="1"/>
  <c r="AD138"/>
  <c r="U138" s="1"/>
  <c r="T138"/>
  <c r="S138"/>
  <c r="R138"/>
  <c r="P138"/>
  <c r="M138" s="1"/>
  <c r="L138"/>
  <c r="AF137" s="1"/>
  <c r="AE137" s="1"/>
  <c r="AD137"/>
  <c r="U137" s="1"/>
  <c r="T137"/>
  <c r="S137"/>
  <c r="R137"/>
  <c r="P137"/>
  <c r="M137" s="1"/>
  <c r="L137"/>
  <c r="AF136" s="1"/>
  <c r="AE136" s="1"/>
  <c r="AD136"/>
  <c r="U136" s="1"/>
  <c r="T136"/>
  <c r="S136"/>
  <c r="R136"/>
  <c r="P136"/>
  <c r="M136" s="1"/>
  <c r="L136"/>
  <c r="AF135" s="1"/>
  <c r="AE135" s="1"/>
  <c r="AD135"/>
  <c r="U135" s="1"/>
  <c r="T135"/>
  <c r="S135"/>
  <c r="R135"/>
  <c r="P135"/>
  <c r="M135" s="1"/>
  <c r="L135"/>
  <c r="AF134" s="1"/>
  <c r="AE134" s="1"/>
  <c r="AD134"/>
  <c r="U134" s="1"/>
  <c r="T134"/>
  <c r="S134"/>
  <c r="R134"/>
  <c r="P134"/>
  <c r="M134" s="1"/>
  <c r="L134"/>
  <c r="U133"/>
  <c r="T133" s="1"/>
  <c r="R133"/>
  <c r="P133"/>
  <c r="L133"/>
  <c r="AF132" s="1"/>
  <c r="AE132" s="1"/>
  <c r="AD132"/>
  <c r="U132" s="1"/>
  <c r="T132"/>
  <c r="S132"/>
  <c r="R132"/>
  <c r="P132"/>
  <c r="M132" s="1"/>
  <c r="L132"/>
  <c r="AF131" s="1"/>
  <c r="AE131" s="1"/>
  <c r="AD131"/>
  <c r="U131" s="1"/>
  <c r="T131"/>
  <c r="S131"/>
  <c r="R131"/>
  <c r="P131"/>
  <c r="M131" s="1"/>
  <c r="L131"/>
  <c r="AF130" s="1"/>
  <c r="AE130" s="1"/>
  <c r="AD130"/>
  <c r="U130" s="1"/>
  <c r="T130"/>
  <c r="S130"/>
  <c r="R130"/>
  <c r="P130"/>
  <c r="M130" s="1"/>
  <c r="L130"/>
  <c r="AF129" s="1"/>
  <c r="AE129" s="1"/>
  <c r="AD129"/>
  <c r="U129" s="1"/>
  <c r="T129"/>
  <c r="S129"/>
  <c r="R129"/>
  <c r="P129"/>
  <c r="M129" s="1"/>
  <c r="L129"/>
  <c r="AF128" s="1"/>
  <c r="AE128" s="1"/>
  <c r="AD128"/>
  <c r="U128" s="1"/>
  <c r="T128"/>
  <c r="S128"/>
  <c r="R128"/>
  <c r="P128"/>
  <c r="M128" s="1"/>
  <c r="L128"/>
  <c r="AF127" s="1"/>
  <c r="AE127" s="1"/>
  <c r="AD127"/>
  <c r="U127" s="1"/>
  <c r="T127"/>
  <c r="S127"/>
  <c r="R127"/>
  <c r="P127"/>
  <c r="M127" s="1"/>
  <c r="L127"/>
  <c r="AF126" s="1"/>
  <c r="AE126" s="1"/>
  <c r="AD126"/>
  <c r="U126" s="1"/>
  <c r="T126"/>
  <c r="S126"/>
  <c r="R126"/>
  <c r="P126"/>
  <c r="M126" s="1"/>
  <c r="L126"/>
  <c r="AF125" s="1"/>
  <c r="AE125" s="1"/>
  <c r="AD125"/>
  <c r="U125" s="1"/>
  <c r="T125"/>
  <c r="S125"/>
  <c r="R125"/>
  <c r="P125"/>
  <c r="M125" s="1"/>
  <c r="L125"/>
  <c r="AF124" s="1"/>
  <c r="AE124" s="1"/>
  <c r="AD124"/>
  <c r="U124" s="1"/>
  <c r="T124"/>
  <c r="S124"/>
  <c r="R124"/>
  <c r="P124"/>
  <c r="M124" s="1"/>
  <c r="L124"/>
  <c r="AF123" s="1"/>
  <c r="AE123" s="1"/>
  <c r="AD123"/>
  <c r="U123" s="1"/>
  <c r="T123"/>
  <c r="S123"/>
  <c r="R123"/>
  <c r="P123"/>
  <c r="M123" s="1"/>
  <c r="L123"/>
  <c r="AF122" s="1"/>
  <c r="AE122" s="1"/>
  <c r="AD122"/>
  <c r="U122" s="1"/>
  <c r="T122"/>
  <c r="S122"/>
  <c r="R122"/>
  <c r="P122"/>
  <c r="M122" s="1"/>
  <c r="L122"/>
  <c r="AF121" s="1"/>
  <c r="AE121" s="1"/>
  <c r="AD121"/>
  <c r="U121" s="1"/>
  <c r="T121"/>
  <c r="S121"/>
  <c r="R121"/>
  <c r="P121"/>
  <c r="M121" s="1"/>
  <c r="L121"/>
  <c r="AF120" s="1"/>
  <c r="AE120" s="1"/>
  <c r="AD120"/>
  <c r="U120" s="1"/>
  <c r="T120"/>
  <c r="S120"/>
  <c r="R120"/>
  <c r="P120"/>
  <c r="M120" s="1"/>
  <c r="L120"/>
  <c r="AF119" s="1"/>
  <c r="AE119" s="1"/>
  <c r="AD119"/>
  <c r="U119" s="1"/>
  <c r="T119"/>
  <c r="S119"/>
  <c r="R119"/>
  <c r="P119"/>
  <c r="M119" s="1"/>
  <c r="L119"/>
  <c r="AF118" s="1"/>
  <c r="AE118" s="1"/>
  <c r="AD118"/>
  <c r="U118" s="1"/>
  <c r="T118"/>
  <c r="S118"/>
  <c r="R118"/>
  <c r="P118"/>
  <c r="M118" s="1"/>
  <c r="L118"/>
  <c r="AF117" s="1"/>
  <c r="AE117" s="1"/>
  <c r="AD117"/>
  <c r="U117" s="1"/>
  <c r="T117"/>
  <c r="S117"/>
  <c r="R117"/>
  <c r="P117"/>
  <c r="M117" s="1"/>
  <c r="L117"/>
  <c r="AF116" s="1"/>
  <c r="AE116" s="1"/>
  <c r="AD116"/>
  <c r="U116" s="1"/>
  <c r="T116"/>
  <c r="S116"/>
  <c r="R116"/>
  <c r="P116"/>
  <c r="M116" s="1"/>
  <c r="L116"/>
  <c r="AF115" s="1"/>
  <c r="AE115" s="1"/>
  <c r="AD115"/>
  <c r="U115" s="1"/>
  <c r="T115"/>
  <c r="S115"/>
  <c r="R115"/>
  <c r="P115"/>
  <c r="M115" s="1"/>
  <c r="L115"/>
  <c r="AF114" s="1"/>
  <c r="AE114" s="1"/>
  <c r="AD114"/>
  <c r="U114" s="1"/>
  <c r="T114"/>
  <c r="S114"/>
  <c r="R114"/>
  <c r="P114"/>
  <c r="M114" s="1"/>
  <c r="L114"/>
  <c r="AF113" s="1"/>
  <c r="AE113" s="1"/>
  <c r="AD113"/>
  <c r="U113" s="1"/>
  <c r="T113"/>
  <c r="S113"/>
  <c r="R113"/>
  <c r="P113"/>
  <c r="M113" s="1"/>
  <c r="L113"/>
  <c r="U112" s="1"/>
  <c r="T112"/>
  <c r="R112" s="1"/>
  <c r="P112"/>
  <c r="L112"/>
  <c r="AF111" s="1"/>
  <c r="AE111" s="1"/>
  <c r="AD111"/>
  <c r="U111" s="1"/>
  <c r="T111"/>
  <c r="S111"/>
  <c r="R111"/>
  <c r="P111"/>
  <c r="M111" s="1"/>
  <c r="L111"/>
  <c r="AF110" s="1"/>
  <c r="AE110" s="1"/>
  <c r="AD110"/>
  <c r="U110" s="1"/>
  <c r="T110"/>
  <c r="S110"/>
  <c r="R110"/>
  <c r="P110"/>
  <c r="M110" s="1"/>
  <c r="L110"/>
  <c r="AF109" s="1"/>
  <c r="AE109" s="1"/>
  <c r="AD109"/>
  <c r="U109" s="1"/>
  <c r="T109"/>
  <c r="S109"/>
  <c r="R109"/>
  <c r="P109"/>
  <c r="M109" s="1"/>
  <c r="L109"/>
  <c r="AF108" s="1"/>
  <c r="AE108" s="1"/>
  <c r="AD108"/>
  <c r="U108" s="1"/>
  <c r="T108"/>
  <c r="S108"/>
  <c r="R108"/>
  <c r="P108"/>
  <c r="M108" s="1"/>
  <c r="L108"/>
  <c r="AF107" s="1"/>
  <c r="AE107" s="1"/>
  <c r="AD107"/>
  <c r="U107" s="1"/>
  <c r="T107"/>
  <c r="S107"/>
  <c r="R107"/>
  <c r="P107"/>
  <c r="M107" s="1"/>
  <c r="L107"/>
  <c r="AF106" s="1"/>
  <c r="AE106" s="1"/>
  <c r="AD106"/>
  <c r="U106" s="1"/>
  <c r="T106"/>
  <c r="S106"/>
  <c r="R106"/>
  <c r="P106"/>
  <c r="M106" s="1"/>
  <c r="L106"/>
  <c r="AF105" s="1"/>
  <c r="AE105" s="1"/>
  <c r="AD105"/>
  <c r="U105" s="1"/>
  <c r="T105"/>
  <c r="S105"/>
  <c r="R105"/>
  <c r="P105"/>
  <c r="M105" s="1"/>
  <c r="L105"/>
  <c r="U104"/>
  <c r="T104"/>
  <c r="R104" s="1"/>
  <c r="P104"/>
  <c r="L104"/>
  <c r="AF103" s="1"/>
  <c r="AE103" s="1"/>
  <c r="AD103"/>
  <c r="U103" s="1"/>
  <c r="T103"/>
  <c r="S103"/>
  <c r="R103"/>
  <c r="P103"/>
  <c r="M103" s="1"/>
  <c r="L103"/>
  <c r="AF102" s="1"/>
  <c r="AE102" s="1"/>
  <c r="AD102"/>
  <c r="U102" s="1"/>
  <c r="T102"/>
  <c r="S102"/>
  <c r="R102"/>
  <c r="P102"/>
  <c r="M102" s="1"/>
  <c r="L102"/>
  <c r="AF101" s="1"/>
  <c r="AE101" s="1"/>
  <c r="AD101"/>
  <c r="U101" s="1"/>
  <c r="T101"/>
  <c r="S101"/>
  <c r="R101"/>
  <c r="P101"/>
  <c r="M101" s="1"/>
  <c r="L101"/>
  <c r="AF100" s="1"/>
  <c r="AE100" s="1"/>
  <c r="AD100"/>
  <c r="U100" s="1"/>
  <c r="T100"/>
  <c r="S100"/>
  <c r="R100"/>
  <c r="P100"/>
  <c r="M100" s="1"/>
  <c r="L100"/>
  <c r="AF99" s="1"/>
  <c r="AE99" s="1"/>
  <c r="AD99"/>
  <c r="U99" s="1"/>
  <c r="T99"/>
  <c r="S99"/>
  <c r="R99"/>
  <c r="P99"/>
  <c r="M99" s="1"/>
  <c r="L99"/>
  <c r="AF98" s="1"/>
  <c r="AE98" s="1"/>
  <c r="AD98"/>
  <c r="U98" s="1"/>
  <c r="T98"/>
  <c r="S98"/>
  <c r="R98"/>
  <c r="P98"/>
  <c r="M98" s="1"/>
  <c r="L98"/>
  <c r="AF97" s="1"/>
  <c r="AE97" s="1"/>
  <c r="AD97"/>
  <c r="U97" s="1"/>
  <c r="T97"/>
  <c r="S97"/>
  <c r="R97"/>
  <c r="P97"/>
  <c r="M97" s="1"/>
  <c r="L97"/>
  <c r="AF96" s="1"/>
  <c r="AE96" s="1"/>
  <c r="AD96"/>
  <c r="U96" s="1"/>
  <c r="T96"/>
  <c r="S96"/>
  <c r="R96"/>
  <c r="P96"/>
  <c r="M96" s="1"/>
  <c r="L96"/>
  <c r="AF95" s="1"/>
  <c r="AE95" s="1"/>
  <c r="AD95"/>
  <c r="U95" s="1"/>
  <c r="T95"/>
  <c r="S95"/>
  <c r="R95"/>
  <c r="P95"/>
  <c r="M95" s="1"/>
  <c r="L95"/>
  <c r="AF94" s="1"/>
  <c r="AE94" s="1"/>
  <c r="AD94"/>
  <c r="U94" s="1"/>
  <c r="T94"/>
  <c r="S94"/>
  <c r="R94"/>
  <c r="P94"/>
  <c r="M94" s="1"/>
  <c r="L94"/>
  <c r="AF93" s="1"/>
  <c r="AE93" s="1"/>
  <c r="AD93"/>
  <c r="U93" s="1"/>
  <c r="T93"/>
  <c r="S93"/>
  <c r="R93"/>
  <c r="P93"/>
  <c r="M93" s="1"/>
  <c r="L93"/>
  <c r="AF92" s="1"/>
  <c r="AE92" s="1"/>
  <c r="AD92"/>
  <c r="U92" s="1"/>
  <c r="T92"/>
  <c r="S92"/>
  <c r="R92"/>
  <c r="P92"/>
  <c r="M92" s="1"/>
  <c r="L92"/>
  <c r="AF91" s="1"/>
  <c r="AE91" s="1"/>
  <c r="AD91"/>
  <c r="U91" s="1"/>
  <c r="T91"/>
  <c r="S91"/>
  <c r="R91"/>
  <c r="P91"/>
  <c r="M91" s="1"/>
  <c r="L91"/>
  <c r="AF90" s="1"/>
  <c r="AE90" s="1"/>
  <c r="AD90"/>
  <c r="U90" s="1"/>
  <c r="T90"/>
  <c r="S90"/>
  <c r="R90"/>
  <c r="P90"/>
  <c r="M90" s="1"/>
  <c r="L90"/>
  <c r="AF89" s="1"/>
  <c r="AE89" s="1"/>
  <c r="AD89"/>
  <c r="U89" s="1"/>
  <c r="T89"/>
  <c r="S89"/>
  <c r="R89"/>
  <c r="P89"/>
  <c r="M89" s="1"/>
  <c r="L89"/>
  <c r="AF88" s="1"/>
  <c r="AE88" s="1"/>
  <c r="AD88"/>
  <c r="U88" s="1"/>
  <c r="T88"/>
  <c r="S88"/>
  <c r="R88"/>
  <c r="P88"/>
  <c r="M88" s="1"/>
  <c r="L88"/>
  <c r="AF87" s="1"/>
  <c r="AE87" s="1"/>
  <c r="AD87"/>
  <c r="U87" s="1"/>
  <c r="T87"/>
  <c r="S87"/>
  <c r="R87"/>
  <c r="P87"/>
  <c r="M87" s="1"/>
  <c r="L87"/>
  <c r="AF86" s="1"/>
  <c r="AE86" s="1"/>
  <c r="AD86"/>
  <c r="U86" s="1"/>
  <c r="T86"/>
  <c r="S86"/>
  <c r="R86"/>
  <c r="P86"/>
  <c r="M86" s="1"/>
  <c r="L86"/>
  <c r="AF85" s="1"/>
  <c r="AE85" s="1"/>
  <c r="AD85"/>
  <c r="U85" s="1"/>
  <c r="T85"/>
  <c r="S85"/>
  <c r="R85"/>
  <c r="P85"/>
  <c r="M85" s="1"/>
  <c r="L85"/>
  <c r="AF84" s="1"/>
  <c r="AE84" s="1"/>
  <c r="AD84"/>
  <c r="U84" s="1"/>
  <c r="T84"/>
  <c r="S84"/>
  <c r="R84"/>
  <c r="P84"/>
  <c r="M84" s="1"/>
  <c r="L84"/>
  <c r="AF83" s="1"/>
  <c r="AE83" s="1"/>
  <c r="AD83"/>
  <c r="U83" s="1"/>
  <c r="T83"/>
  <c r="S83"/>
  <c r="R83"/>
  <c r="P83"/>
  <c r="M83" s="1"/>
  <c r="L83"/>
  <c r="AF82" s="1"/>
  <c r="AE82" s="1"/>
  <c r="AD82"/>
  <c r="U82" s="1"/>
  <c r="T82"/>
  <c r="S82"/>
  <c r="R82"/>
  <c r="P82"/>
  <c r="M82" s="1"/>
  <c r="L82"/>
  <c r="AF81" s="1"/>
  <c r="AE81" s="1"/>
  <c r="AD81"/>
  <c r="U81" s="1"/>
  <c r="T81"/>
  <c r="S81"/>
  <c r="R81"/>
  <c r="P81"/>
  <c r="M81" s="1"/>
  <c r="L81"/>
  <c r="AF80" s="1"/>
  <c r="AE80" s="1"/>
  <c r="AD80"/>
  <c r="U80" s="1"/>
  <c r="T80"/>
  <c r="S80"/>
  <c r="R80"/>
  <c r="P80"/>
  <c r="M80" s="1"/>
  <c r="L80"/>
  <c r="AF79" s="1"/>
  <c r="AE79" s="1"/>
  <c r="AD79"/>
  <c r="U79" s="1"/>
  <c r="T79"/>
  <c r="S79"/>
  <c r="R79"/>
  <c r="P79"/>
  <c r="M79" s="1"/>
  <c r="L79"/>
  <c r="AF78" s="1"/>
  <c r="AE78" s="1"/>
  <c r="AD78"/>
  <c r="U78" s="1"/>
  <c r="T78"/>
  <c r="S78"/>
  <c r="R78"/>
  <c r="P78"/>
  <c r="M78" s="1"/>
  <c r="L78"/>
  <c r="AF77" s="1"/>
  <c r="AE77" s="1"/>
  <c r="AD77"/>
  <c r="U77" s="1"/>
  <c r="T77"/>
  <c r="S77"/>
  <c r="R77"/>
  <c r="P77"/>
  <c r="M77" s="1"/>
  <c r="L77"/>
  <c r="AF76" s="1"/>
  <c r="AE76" s="1"/>
  <c r="AD76"/>
  <c r="U76" s="1"/>
  <c r="T76"/>
  <c r="S76"/>
  <c r="R76"/>
  <c r="P76"/>
  <c r="M76" s="1"/>
  <c r="L76"/>
  <c r="AF75" s="1"/>
  <c r="AE75" s="1"/>
  <c r="AD75"/>
  <c r="U75" s="1"/>
  <c r="T75"/>
  <c r="S75"/>
  <c r="R75"/>
  <c r="P75"/>
  <c r="M75" s="1"/>
  <c r="L75"/>
  <c r="AF74" s="1"/>
  <c r="AE74" s="1"/>
  <c r="AD74"/>
  <c r="U74" s="1"/>
  <c r="T74"/>
  <c r="S74"/>
  <c r="R74"/>
  <c r="P74"/>
  <c r="M74" s="1"/>
  <c r="L74"/>
  <c r="AF73" s="1"/>
  <c r="AE73" s="1"/>
  <c r="AD73"/>
  <c r="U73" s="1"/>
  <c r="T73"/>
  <c r="S73"/>
  <c r="R73"/>
  <c r="P73"/>
  <c r="M73" s="1"/>
  <c r="L73"/>
  <c r="AF72" s="1"/>
  <c r="AE72" s="1"/>
  <c r="AD72"/>
  <c r="U72" s="1"/>
  <c r="T72"/>
  <c r="S72"/>
  <c r="R72"/>
  <c r="P72"/>
  <c r="M72" s="1"/>
  <c r="L72"/>
  <c r="AF71" s="1"/>
  <c r="AE71" s="1"/>
  <c r="AD71"/>
  <c r="U71" s="1"/>
  <c r="T71"/>
  <c r="S71"/>
  <c r="R71"/>
  <c r="P71"/>
  <c r="M71" s="1"/>
  <c r="L71"/>
  <c r="AF70" s="1"/>
  <c r="AE70" s="1"/>
  <c r="AD70"/>
  <c r="U70" s="1"/>
  <c r="T70"/>
  <c r="S70"/>
  <c r="R70"/>
  <c r="P70"/>
  <c r="M70" s="1"/>
  <c r="L70"/>
  <c r="U69"/>
  <c r="T69" s="1"/>
  <c r="R69"/>
  <c r="P69"/>
  <c r="L69"/>
  <c r="AF68" s="1"/>
  <c r="AE68" s="1"/>
  <c r="AD68"/>
  <c r="U68" s="1"/>
  <c r="T68"/>
  <c r="S68"/>
  <c r="R68"/>
  <c r="P68"/>
  <c r="M68" s="1"/>
  <c r="L68"/>
  <c r="AF67" s="1"/>
  <c r="AE67" s="1"/>
  <c r="AD67"/>
  <c r="U67" s="1"/>
  <c r="T67"/>
  <c r="S67"/>
  <c r="R67"/>
  <c r="P67"/>
  <c r="M67" s="1"/>
  <c r="L67"/>
  <c r="U66" s="1"/>
  <c r="T66"/>
  <c r="R66" s="1"/>
  <c r="P66"/>
  <c r="L66"/>
  <c r="AF65" s="1"/>
  <c r="AE65" s="1"/>
  <c r="AD65"/>
  <c r="U65" s="1"/>
  <c r="T65"/>
  <c r="S65"/>
  <c r="R65"/>
  <c r="P65"/>
  <c r="M65" s="1"/>
  <c r="L65"/>
  <c r="AF64"/>
  <c r="AE64" s="1"/>
  <c r="AD64"/>
  <c r="U64" s="1"/>
  <c r="T64"/>
  <c r="S64" s="1"/>
  <c r="R64"/>
  <c r="P64"/>
  <c r="M64" s="1"/>
  <c r="L64"/>
  <c r="AF63" s="1"/>
  <c r="AE63" s="1"/>
  <c r="AD63"/>
  <c r="U63" s="1"/>
  <c r="T63"/>
  <c r="S63"/>
  <c r="R63"/>
  <c r="P63"/>
  <c r="M63" s="1"/>
  <c r="L63"/>
  <c r="AF62" s="1"/>
  <c r="AE62" s="1"/>
  <c r="AD62"/>
  <c r="U62" s="1"/>
  <c r="T62"/>
  <c r="S62"/>
  <c r="R62"/>
  <c r="P62"/>
  <c r="M62" s="1"/>
  <c r="L62"/>
  <c r="AF61" s="1"/>
  <c r="AE61" s="1"/>
  <c r="AD61"/>
  <c r="U61" s="1"/>
  <c r="T61"/>
  <c r="S61"/>
  <c r="R61"/>
  <c r="P61"/>
  <c r="M61" s="1"/>
  <c r="L61"/>
  <c r="AF60" s="1"/>
  <c r="AE60" s="1"/>
  <c r="AD60"/>
  <c r="U60" s="1"/>
  <c r="T60"/>
  <c r="S60"/>
  <c r="R60"/>
  <c r="P60"/>
  <c r="M60" s="1"/>
  <c r="L60"/>
  <c r="AF59" s="1"/>
  <c r="AE59" s="1"/>
  <c r="AD59"/>
  <c r="U59" s="1"/>
  <c r="T59"/>
  <c r="S59"/>
  <c r="R59"/>
  <c r="P59"/>
  <c r="M59" s="1"/>
  <c r="L59"/>
  <c r="AF58" s="1"/>
  <c r="AE58" s="1"/>
  <c r="AD58"/>
  <c r="U58" s="1"/>
  <c r="T58"/>
  <c r="S58"/>
  <c r="R58"/>
  <c r="P58"/>
  <c r="M58" s="1"/>
  <c r="L58"/>
  <c r="AF57" s="1"/>
  <c r="AE57" s="1"/>
  <c r="AD57"/>
  <c r="U57" s="1"/>
  <c r="T57"/>
  <c r="S57"/>
  <c r="R57"/>
  <c r="P57"/>
  <c r="M57" s="1"/>
  <c r="L57"/>
  <c r="AF56" s="1"/>
  <c r="AE56" s="1"/>
  <c r="AD56"/>
  <c r="U56" s="1"/>
  <c r="T56"/>
  <c r="S56"/>
  <c r="R56"/>
  <c r="P56"/>
  <c r="M56" s="1"/>
  <c r="L56"/>
  <c r="AF55" s="1"/>
  <c r="AE55" s="1"/>
  <c r="AD55"/>
  <c r="U55" s="1"/>
  <c r="T55"/>
  <c r="S55"/>
  <c r="R55"/>
  <c r="P55"/>
  <c r="M55" s="1"/>
  <c r="L55"/>
  <c r="AF54" s="1"/>
  <c r="AE54" s="1"/>
  <c r="AD54"/>
  <c r="U54" s="1"/>
  <c r="T54"/>
  <c r="S54"/>
  <c r="R54"/>
  <c r="P54"/>
  <c r="M54" s="1"/>
  <c r="L54"/>
  <c r="AF53" s="1"/>
  <c r="AE53" s="1"/>
  <c r="AD53"/>
  <c r="U53" s="1"/>
  <c r="T53"/>
  <c r="S53"/>
  <c r="R53"/>
  <c r="P53"/>
  <c r="M53" s="1"/>
  <c r="L53"/>
  <c r="AF52" s="1"/>
  <c r="AE52" s="1"/>
  <c r="AD52"/>
  <c r="U52" s="1"/>
  <c r="T52"/>
  <c r="S52"/>
  <c r="R52"/>
  <c r="P52"/>
  <c r="M52" s="1"/>
  <c r="L52"/>
  <c r="AF51" s="1"/>
  <c r="AE51" s="1"/>
  <c r="AD51"/>
  <c r="U51" s="1"/>
  <c r="T51"/>
  <c r="S51"/>
  <c r="R51"/>
  <c r="P51"/>
  <c r="M51" s="1"/>
  <c r="L51"/>
  <c r="AF50" s="1"/>
  <c r="AE50" s="1"/>
  <c r="AD50"/>
  <c r="U50" s="1"/>
  <c r="T50"/>
  <c r="S50"/>
  <c r="R50"/>
  <c r="P50"/>
  <c r="M50" s="1"/>
  <c r="L50"/>
  <c r="AF49" s="1"/>
  <c r="AE49" s="1"/>
  <c r="AD49"/>
  <c r="U49" s="1"/>
  <c r="T49"/>
  <c r="S49"/>
  <c r="R49"/>
  <c r="P49"/>
  <c r="M49" s="1"/>
  <c r="L49"/>
  <c r="AF48" s="1"/>
  <c r="AE48" s="1"/>
  <c r="AD48"/>
  <c r="U48" s="1"/>
  <c r="T48"/>
  <c r="S48"/>
  <c r="R48"/>
  <c r="P48"/>
  <c r="M48" s="1"/>
  <c r="L48"/>
  <c r="AF47" s="1"/>
  <c r="AE47" s="1"/>
  <c r="AD47"/>
  <c r="U47" s="1"/>
  <c r="T47"/>
  <c r="S47"/>
  <c r="R47"/>
  <c r="P47"/>
  <c r="M47" s="1"/>
  <c r="L47"/>
  <c r="AF46" s="1"/>
  <c r="AE46" s="1"/>
  <c r="AD46"/>
  <c r="U46" s="1"/>
  <c r="T46"/>
  <c r="S46"/>
  <c r="R46"/>
  <c r="P46"/>
  <c r="M46" s="1"/>
  <c r="L46"/>
  <c r="AF45" s="1"/>
  <c r="AE45" s="1"/>
  <c r="AD45"/>
  <c r="U45" s="1"/>
  <c r="T45"/>
  <c r="S45"/>
  <c r="R45"/>
  <c r="P45"/>
  <c r="M45" s="1"/>
  <c r="L45"/>
  <c r="AF44" s="1"/>
  <c r="AE44" s="1"/>
  <c r="AD44"/>
  <c r="U44" s="1"/>
  <c r="T44"/>
  <c r="S44"/>
  <c r="R44"/>
  <c r="P44"/>
  <c r="M44" s="1"/>
  <c r="L44"/>
  <c r="AF43" s="1"/>
  <c r="AE43" s="1"/>
  <c r="AD43"/>
  <c r="U43" s="1"/>
  <c r="T43"/>
  <c r="S43"/>
  <c r="R43"/>
  <c r="P43"/>
  <c r="M43" s="1"/>
  <c r="L43"/>
  <c r="AF42" s="1"/>
  <c r="AE42" s="1"/>
  <c r="AD42"/>
  <c r="U42" s="1"/>
  <c r="T42"/>
  <c r="S42"/>
  <c r="R42"/>
  <c r="P42"/>
  <c r="M42" s="1"/>
  <c r="L42"/>
  <c r="AF41" s="1"/>
  <c r="AE41" s="1"/>
  <c r="AD41"/>
  <c r="U41" s="1"/>
  <c r="T41"/>
  <c r="S41"/>
  <c r="R41"/>
  <c r="P41"/>
  <c r="M41" s="1"/>
  <c r="L41"/>
  <c r="AF40" s="1"/>
  <c r="AE40" s="1"/>
  <c r="AD40"/>
  <c r="U40" s="1"/>
  <c r="T40"/>
  <c r="S40"/>
  <c r="R40"/>
  <c r="P40"/>
  <c r="M40" s="1"/>
  <c r="L40"/>
  <c r="AF39" s="1"/>
  <c r="AE39" s="1"/>
  <c r="AD39"/>
  <c r="U39" s="1"/>
  <c r="T39"/>
  <c r="S39"/>
  <c r="R39"/>
  <c r="P39"/>
  <c r="M39" s="1"/>
  <c r="L39"/>
  <c r="AF38" s="1"/>
  <c r="AE38" s="1"/>
  <c r="AD38"/>
  <c r="U38" s="1"/>
  <c r="T38"/>
  <c r="S38"/>
  <c r="R38"/>
  <c r="P38"/>
  <c r="M38" s="1"/>
  <c r="L38"/>
  <c r="AF37" s="1"/>
  <c r="AE37" s="1"/>
  <c r="AD37"/>
  <c r="U37" s="1"/>
  <c r="T37"/>
  <c r="S37"/>
  <c r="R37"/>
  <c r="P37"/>
  <c r="M37" s="1"/>
  <c r="L37"/>
  <c r="AF36" s="1"/>
  <c r="AE36" s="1"/>
  <c r="AD36"/>
  <c r="U36" s="1"/>
  <c r="T36"/>
  <c r="S36"/>
  <c r="R36"/>
  <c r="P36"/>
  <c r="M36" s="1"/>
  <c r="L36"/>
  <c r="AF35" s="1"/>
  <c r="AE35" s="1"/>
  <c r="AD35"/>
  <c r="U35" s="1"/>
  <c r="T35"/>
  <c r="S35"/>
  <c r="R35"/>
  <c r="P35"/>
  <c r="M35" s="1"/>
  <c r="L35"/>
  <c r="AF34" s="1"/>
  <c r="AE34" s="1"/>
  <c r="AD34"/>
  <c r="U34" s="1"/>
  <c r="T34"/>
  <c r="S34"/>
  <c r="R34"/>
  <c r="P34"/>
  <c r="M34" s="1"/>
  <c r="L34"/>
  <c r="AF33" s="1"/>
  <c r="AE33" s="1"/>
  <c r="AD33"/>
  <c r="U33" s="1"/>
  <c r="T33"/>
  <c r="S33"/>
  <c r="R33"/>
  <c r="P33"/>
  <c r="M33" s="1"/>
  <c r="L33"/>
  <c r="AF32" s="1"/>
  <c r="AE32" s="1"/>
  <c r="AD32"/>
  <c r="U32" s="1"/>
  <c r="T32"/>
  <c r="S32"/>
  <c r="R32"/>
  <c r="P32"/>
  <c r="M32" s="1"/>
  <c r="L32"/>
  <c r="AF31" s="1"/>
  <c r="AE31" s="1"/>
  <c r="AD31"/>
  <c r="U31" s="1"/>
  <c r="T31"/>
  <c r="S31"/>
  <c r="R31"/>
  <c r="P31"/>
  <c r="M31" s="1"/>
  <c r="L31"/>
  <c r="AF30" s="1"/>
  <c r="AE30" s="1"/>
  <c r="AD30"/>
  <c r="U30" s="1"/>
  <c r="T30"/>
  <c r="S30"/>
  <c r="R30"/>
  <c r="P30"/>
  <c r="M30" s="1"/>
  <c r="L30"/>
  <c r="AF29" s="1"/>
  <c r="AE29" s="1"/>
  <c r="AD29"/>
  <c r="U29" s="1"/>
  <c r="T29"/>
  <c r="S29"/>
  <c r="R29"/>
  <c r="P29"/>
  <c r="M29" s="1"/>
  <c r="L29"/>
  <c r="AF28" s="1"/>
  <c r="AE28" s="1"/>
  <c r="AD28"/>
  <c r="U28" s="1"/>
  <c r="T28"/>
  <c r="S28"/>
  <c r="R28"/>
  <c r="P28"/>
  <c r="M28" s="1"/>
  <c r="L28"/>
  <c r="AF27" s="1"/>
  <c r="AE27" s="1"/>
  <c r="AD27"/>
  <c r="U27" s="1"/>
  <c r="T27"/>
  <c r="S27"/>
  <c r="R27"/>
  <c r="P27"/>
  <c r="M27" s="1"/>
  <c r="L27"/>
  <c r="AF26" s="1"/>
  <c r="AE26" s="1"/>
  <c r="AD26"/>
  <c r="U26" s="1"/>
  <c r="T26"/>
  <c r="S26"/>
  <c r="R26"/>
  <c r="P26"/>
  <c r="M26" s="1"/>
  <c r="L26"/>
  <c r="AF25" s="1"/>
  <c r="AE25" s="1"/>
  <c r="AD25"/>
  <c r="U25" s="1"/>
  <c r="T25"/>
  <c r="S25"/>
  <c r="R25"/>
  <c r="P25"/>
  <c r="M25" s="1"/>
  <c r="L25"/>
  <c r="AF24" s="1"/>
  <c r="AE24" s="1"/>
  <c r="AD24"/>
  <c r="U24" s="1"/>
  <c r="T24"/>
  <c r="S24"/>
  <c r="R24"/>
  <c r="P24"/>
  <c r="M24" s="1"/>
  <c r="L24"/>
  <c r="AF23" s="1"/>
  <c r="AE23" s="1"/>
  <c r="AD23"/>
  <c r="U23" s="1"/>
  <c r="T23"/>
  <c r="S23"/>
  <c r="R23"/>
  <c r="P23"/>
  <c r="M23" s="1"/>
  <c r="L23"/>
  <c r="AF22" s="1"/>
  <c r="AE22" s="1"/>
  <c r="AD22"/>
  <c r="U22" s="1"/>
  <c r="T22"/>
  <c r="S22"/>
  <c r="R22"/>
  <c r="P22"/>
  <c r="M22" s="1"/>
  <c r="L22"/>
  <c r="AF21" s="1"/>
  <c r="AE21" s="1"/>
  <c r="AD21"/>
  <c r="U21" s="1"/>
  <c r="T21"/>
  <c r="S21"/>
  <c r="R21"/>
  <c r="P21"/>
  <c r="M21" s="1"/>
  <c r="L21"/>
  <c r="AF20" s="1"/>
  <c r="AE20" s="1"/>
  <c r="AD20"/>
  <c r="U20" s="1"/>
  <c r="T20"/>
  <c r="S20"/>
  <c r="R20"/>
  <c r="P20"/>
  <c r="M20" s="1"/>
  <c r="L20"/>
  <c r="AF19" s="1"/>
  <c r="AE19" s="1"/>
  <c r="AD19"/>
  <c r="U19" s="1"/>
  <c r="T19"/>
  <c r="S19"/>
  <c r="R19"/>
  <c r="P19"/>
  <c r="M19" s="1"/>
  <c r="L19"/>
  <c r="AF18" s="1"/>
  <c r="AE18" s="1"/>
  <c r="AD18"/>
  <c r="U18" s="1"/>
  <c r="T18"/>
  <c r="S18"/>
  <c r="R18"/>
  <c r="P18"/>
  <c r="M18" s="1"/>
  <c r="L18"/>
  <c r="AF17" s="1"/>
  <c r="AE17" s="1"/>
  <c r="AD17"/>
  <c r="U17" s="1"/>
  <c r="T17"/>
  <c r="S17"/>
  <c r="R17"/>
  <c r="P17"/>
  <c r="M17" s="1"/>
  <c r="L17"/>
  <c r="AF16" s="1"/>
  <c r="AE16" s="1"/>
  <c r="AD16"/>
  <c r="U16" s="1"/>
  <c r="T16"/>
  <c r="S16"/>
  <c r="R16"/>
  <c r="P16"/>
  <c r="M16" s="1"/>
  <c r="L16"/>
  <c r="AF15" s="1"/>
  <c r="AE15" s="1"/>
  <c r="AD15"/>
  <c r="U15" s="1"/>
  <c r="T15"/>
  <c r="S15"/>
  <c r="R15"/>
  <c r="P15"/>
  <c r="M15" s="1"/>
  <c r="L15"/>
  <c r="AF14" s="1"/>
  <c r="AE14" s="1"/>
  <c r="AD14"/>
  <c r="U14" s="1"/>
  <c r="T14"/>
  <c r="S14"/>
  <c r="R14"/>
  <c r="P14"/>
  <c r="M14" s="1"/>
  <c r="L14"/>
  <c r="AF13" s="1"/>
  <c r="AE13" s="1"/>
  <c r="AD13"/>
  <c r="U13" s="1"/>
  <c r="T13"/>
  <c r="S13"/>
  <c r="R13"/>
  <c r="P13"/>
  <c r="M13" s="1"/>
  <c r="L13"/>
  <c r="AF12" s="1"/>
  <c r="AE12" s="1"/>
  <c r="AD12"/>
  <c r="U12" s="1"/>
  <c r="T12"/>
  <c r="S12"/>
  <c r="R12"/>
  <c r="P12"/>
  <c r="M12" s="1"/>
  <c r="L12"/>
  <c r="AF11" s="1"/>
  <c r="AE11" s="1"/>
  <c r="AD11"/>
  <c r="U11" s="1"/>
  <c r="T11"/>
  <c r="S11"/>
  <c r="R11"/>
  <c r="P11"/>
  <c r="M11" s="1"/>
  <c r="L11"/>
  <c r="AF10" s="1"/>
  <c r="AE10" s="1"/>
  <c r="AD10"/>
  <c r="U10" s="1"/>
  <c r="T10"/>
  <c r="S10"/>
  <c r="R10"/>
  <c r="P10"/>
  <c r="M10" s="1"/>
  <c r="L10"/>
  <c r="U9"/>
  <c r="T9"/>
  <c r="R9" s="1"/>
  <c r="P9"/>
  <c r="L9"/>
  <c r="AF8" s="1"/>
  <c r="AE8" s="1"/>
  <c r="AD8"/>
  <c r="U8" s="1"/>
  <c r="T8"/>
  <c r="S8"/>
  <c r="R8"/>
  <c r="P8"/>
  <c r="M8" s="1"/>
  <c r="L8"/>
  <c r="AF7" s="1"/>
  <c r="AE7" s="1"/>
  <c r="AD7"/>
  <c r="U7" s="1"/>
  <c r="T7"/>
  <c r="S7"/>
  <c r="R7"/>
  <c r="P7"/>
  <c r="M7" s="1"/>
  <c r="L7"/>
  <c r="AF6" s="1"/>
  <c r="AE6" s="1"/>
  <c r="AD6"/>
  <c r="U6" s="1"/>
  <c r="T6"/>
  <c r="S6"/>
  <c r="R6"/>
  <c r="P6"/>
  <c r="M6" s="1"/>
  <c r="L6"/>
  <c r="AF5" s="1"/>
  <c r="AE5" s="1"/>
  <c r="AD5"/>
  <c r="U5" s="1"/>
  <c r="T5"/>
  <c r="S5"/>
  <c r="R5"/>
  <c r="P5"/>
  <c r="M5" s="1"/>
  <c r="L5"/>
  <c r="AF4" s="1"/>
  <c r="AE4" s="1"/>
  <c r="AD4"/>
  <c r="U4" s="1"/>
  <c r="T4"/>
  <c r="S4"/>
  <c r="R4"/>
  <c r="P4"/>
  <c r="M4" s="1"/>
  <c r="L4"/>
  <c r="AF3" s="1"/>
  <c r="AE3" s="1"/>
  <c r="AD3"/>
  <c r="U3" s="1"/>
  <c r="T3"/>
  <c r="S3"/>
  <c r="R3"/>
  <c r="P3"/>
  <c r="M3" s="1"/>
  <c r="L3"/>
  <c r="AF2"/>
  <c r="AE2" s="1"/>
  <c r="AD2"/>
  <c r="U2"/>
  <c r="T2"/>
  <c r="S2"/>
  <c r="R2"/>
  <c r="P2"/>
  <c r="M2" s="1"/>
  <c r="L2"/>
  <c r="AA32" i="8"/>
  <c r="AA53"/>
  <c r="AA57"/>
  <c r="AA130"/>
  <c r="AA124"/>
  <c r="AA214"/>
  <c r="AA102"/>
  <c r="AA85"/>
  <c r="AA216"/>
  <c r="AA122"/>
  <c r="AA118"/>
  <c r="AA64"/>
  <c r="AA129"/>
  <c r="AA204"/>
  <c r="AA202"/>
  <c r="AA99"/>
  <c r="AA98"/>
  <c r="AA199"/>
  <c r="AA185"/>
  <c r="AA96"/>
  <c r="AA92"/>
  <c r="AA81"/>
  <c r="AA192"/>
  <c r="AA8"/>
  <c r="AA77"/>
  <c r="AA67"/>
  <c r="AA4"/>
  <c r="AA87"/>
  <c r="AA197"/>
  <c r="AA212"/>
  <c r="AA191"/>
  <c r="AA167"/>
  <c r="AA178"/>
  <c r="AA157"/>
  <c r="AA152"/>
  <c r="AA94"/>
  <c r="AA48"/>
  <c r="AA150"/>
  <c r="AA6"/>
  <c r="V146"/>
  <c r="AA146" s="1"/>
  <c r="AA71"/>
  <c r="AA14"/>
  <c r="AA44"/>
  <c r="AA63"/>
  <c r="V143"/>
  <c r="AA18"/>
  <c r="AA20"/>
  <c r="AA159"/>
  <c r="AA174"/>
  <c r="AA45"/>
  <c r="AA51"/>
  <c r="AA149"/>
  <c r="AA193"/>
  <c r="AA153"/>
  <c r="AA34"/>
  <c r="AA171"/>
  <c r="AA106"/>
  <c r="X222" l="1"/>
  <c r="AA101"/>
  <c r="X125"/>
  <c r="AA186"/>
  <c r="X171"/>
  <c r="AA236"/>
  <c r="X34"/>
  <c r="AA110"/>
  <c r="X153"/>
  <c r="AA127"/>
  <c r="X225"/>
  <c r="AA128"/>
  <c r="X223"/>
  <c r="AA103"/>
  <c r="X45"/>
  <c r="AA224"/>
  <c r="X159"/>
  <c r="AA86"/>
  <c r="X19"/>
  <c r="AA78"/>
  <c r="AA39"/>
  <c r="X143"/>
  <c r="AA230"/>
  <c r="AA19"/>
  <c r="X21"/>
  <c r="AA88"/>
  <c r="X14"/>
  <c r="AA180"/>
  <c r="AA173"/>
  <c r="X11"/>
  <c r="AA15"/>
  <c r="AA17"/>
  <c r="X82"/>
  <c r="AA72"/>
  <c r="X150"/>
  <c r="AA54"/>
  <c r="X158"/>
  <c r="AA84"/>
  <c r="X198"/>
  <c r="AA105"/>
  <c r="X154"/>
  <c r="AA115"/>
  <c r="X178"/>
  <c r="AA142"/>
  <c r="X167"/>
  <c r="AA135"/>
  <c r="X212"/>
  <c r="AA143"/>
  <c r="X213"/>
  <c r="AA188"/>
  <c r="X168"/>
  <c r="AA113"/>
  <c r="AA222"/>
  <c r="X88"/>
  <c r="AA82"/>
  <c r="AA41"/>
  <c r="X84"/>
  <c r="AA108"/>
  <c r="X192"/>
  <c r="AA2"/>
  <c r="AA109"/>
  <c r="X96"/>
  <c r="AA97"/>
  <c r="X206"/>
  <c r="AA117"/>
  <c r="X185"/>
  <c r="AA133"/>
  <c r="X239"/>
  <c r="AA58"/>
  <c r="X98"/>
  <c r="AA156"/>
  <c r="AA160"/>
  <c r="X204"/>
  <c r="AA198"/>
  <c r="X129"/>
  <c r="AA169"/>
  <c r="AA213"/>
  <c r="AA205"/>
  <c r="X216"/>
  <c r="AA176"/>
  <c r="AA154"/>
  <c r="X128"/>
  <c r="AA239"/>
  <c r="X214"/>
  <c r="AA209"/>
  <c r="X175"/>
  <c r="AA217"/>
  <c r="X57"/>
  <c r="AA38"/>
  <c r="X53"/>
  <c r="AA9"/>
  <c r="X138"/>
  <c r="AA60"/>
  <c r="X133"/>
  <c r="AA31"/>
  <c r="X106"/>
  <c r="AA207"/>
  <c r="X46"/>
  <c r="AA203"/>
  <c r="X230"/>
  <c r="AA144"/>
  <c r="X193"/>
  <c r="AA121"/>
  <c r="X149"/>
  <c r="AA123"/>
  <c r="X51"/>
  <c r="AA227"/>
  <c r="X174"/>
  <c r="AA189"/>
  <c r="X20"/>
  <c r="AA80"/>
  <c r="X18"/>
  <c r="AA76"/>
  <c r="X188"/>
  <c r="AA70"/>
  <c r="X63"/>
  <c r="AA229"/>
  <c r="AA29"/>
  <c r="AA68"/>
  <c r="AA52"/>
  <c r="AA46"/>
  <c r="AA23"/>
  <c r="X6"/>
  <c r="AA25"/>
  <c r="AA66"/>
  <c r="X94"/>
  <c r="AA187"/>
  <c r="X152"/>
  <c r="AA111"/>
  <c r="X157"/>
  <c r="AA69"/>
  <c r="X166"/>
  <c r="AA131"/>
  <c r="X191"/>
  <c r="AA177"/>
  <c r="X209"/>
  <c r="AA184"/>
  <c r="X197"/>
  <c r="AA47"/>
  <c r="AA194"/>
  <c r="X131"/>
  <c r="AA5"/>
  <c r="AA21"/>
  <c r="X77"/>
  <c r="AA56"/>
  <c r="X8"/>
  <c r="AA164"/>
  <c r="X81"/>
  <c r="AA40"/>
  <c r="X92"/>
  <c r="AA93"/>
  <c r="X201"/>
  <c r="AA125"/>
  <c r="X207"/>
  <c r="AA175"/>
  <c r="X189"/>
  <c r="AA137"/>
  <c r="X199"/>
  <c r="AA151"/>
  <c r="X99"/>
  <c r="AA158"/>
  <c r="X203"/>
  <c r="AA162"/>
  <c r="X205"/>
  <c r="AA201"/>
  <c r="AA210"/>
  <c r="X118"/>
  <c r="AA168"/>
  <c r="X122"/>
  <c r="AA145"/>
  <c r="X127"/>
  <c r="AA220"/>
  <c r="X102"/>
  <c r="AA206"/>
  <c r="X176"/>
  <c r="AA30"/>
  <c r="AA215"/>
  <c r="X130"/>
  <c r="AA225"/>
  <c r="AA11"/>
  <c r="X177"/>
  <c r="AA7"/>
  <c r="AA179"/>
  <c r="W34"/>
  <c r="Y34" s="1"/>
  <c r="W45"/>
  <c r="Y45" s="1"/>
  <c r="W11"/>
  <c r="Y11" s="1"/>
  <c r="W82"/>
  <c r="Y82" s="1"/>
  <c r="W150"/>
  <c r="Y150" s="1"/>
  <c r="W158"/>
  <c r="Y158" s="1"/>
  <c r="W163"/>
  <c r="Y163" s="1"/>
  <c r="W191"/>
  <c r="Y191" s="1"/>
  <c r="W197"/>
  <c r="Y197" s="1"/>
  <c r="W131"/>
  <c r="Y131" s="1"/>
  <c r="W77"/>
  <c r="Y77" s="1"/>
  <c r="W8"/>
  <c r="Y8" s="1"/>
  <c r="W81"/>
  <c r="Y81" s="1"/>
  <c r="W92"/>
  <c r="Y92" s="1"/>
  <c r="W189"/>
  <c r="Y189" s="1"/>
  <c r="W199"/>
  <c r="Y199" s="1"/>
  <c r="W203"/>
  <c r="Y203" s="1"/>
  <c r="W118"/>
  <c r="Y118" s="1"/>
  <c r="W122"/>
  <c r="Y122" s="1"/>
  <c r="W127"/>
  <c r="Y127" s="1"/>
  <c r="W102"/>
  <c r="Y102" s="1"/>
  <c r="W130"/>
  <c r="Y130" s="1"/>
  <c r="W46"/>
  <c r="Y46" s="1"/>
  <c r="W51"/>
  <c r="Y51" s="1"/>
  <c r="W21"/>
  <c r="Y21" s="1"/>
  <c r="W14"/>
  <c r="Y14" s="1"/>
  <c r="W73"/>
  <c r="Y73" s="1"/>
  <c r="W146"/>
  <c r="Y146" s="1"/>
  <c r="X146"/>
  <c r="W6"/>
  <c r="Y6" s="1"/>
  <c r="W178"/>
  <c r="Y178" s="1"/>
  <c r="W88"/>
  <c r="Y88" s="1"/>
  <c r="W84"/>
  <c r="Y84" s="1"/>
  <c r="W185"/>
  <c r="Y185" s="1"/>
  <c r="W216"/>
  <c r="Y216" s="1"/>
  <c r="W138"/>
  <c r="Y138" s="1"/>
  <c r="W143"/>
  <c r="Y143" s="1"/>
  <c r="W16"/>
  <c r="Y16" s="1"/>
  <c r="W20"/>
  <c r="Y20" s="1"/>
  <c r="W19"/>
  <c r="Y19" s="1"/>
  <c r="W18"/>
  <c r="Y18" s="1"/>
  <c r="W106"/>
  <c r="Y106" s="1"/>
  <c r="W63"/>
  <c r="Y63" s="1"/>
  <c r="W57"/>
  <c r="Y57" s="1"/>
  <c r="Y243" l="1"/>
  <c r="Y246" s="1"/>
  <c r="Y242"/>
  <c r="Y244" l="1"/>
  <c r="Y248"/>
  <c r="Y250" s="1"/>
</calcChain>
</file>

<file path=xl/comments1.xml><?xml version="1.0" encoding="utf-8"?>
<comments xmlns="http://schemas.openxmlformats.org/spreadsheetml/2006/main">
  <authors>
    <author>Автор</author>
  </authors>
  <commentList>
    <comment ref="S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- 2 000 скидка</t>
        </r>
      </text>
    </comment>
    <comment ref="F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скидка - 2000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T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- 2 000 скидка</t>
        </r>
      </text>
    </comment>
    <comment ref="E1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скидка - 2000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T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доп.скидка 500 согласована с Рябовым Д.А.</t>
        </r>
      </text>
    </comment>
    <comment ref="H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отказ</t>
        </r>
      </text>
    </comment>
    <comment ref="T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A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D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G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N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A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 26.04.2019
отказ 26.12.2019</t>
        </r>
      </text>
    </comment>
    <comment ref="A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 09.04.2019</t>
        </r>
      </text>
    </comment>
    <comment ref="AN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Q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Z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</t>
        </r>
      </text>
    </comment>
    <comment ref="N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Z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21.03.2019</t>
        </r>
      </text>
    </comment>
    <comment ref="K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активной продажей данного стояка повышение цены на 1000 р. 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отказ</t>
        </r>
      </text>
    </comment>
    <comment ref="N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Q1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1 шт. 13.01.2020</t>
        </r>
      </text>
    </comment>
    <comment ref="AA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05.04.2019</t>
        </r>
      </text>
    </comment>
    <comment ref="A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отказы</t>
        </r>
      </text>
    </comment>
    <comment ref="AK1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20.02.2020</t>
        </r>
      </text>
    </comment>
    <comment ref="AN1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24.09.2019</t>
        </r>
      </text>
    </comment>
    <comment ref="AQ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T1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отказы 29.07.2019</t>
        </r>
      </text>
    </comment>
    <comment ref="AW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23.04.2019
отказ 24.09.2019</t>
        </r>
      </text>
    </comment>
    <comment ref="AZ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11.06.2019</t>
        </r>
      </text>
    </comment>
    <comment ref="E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быстрой выборкой по стояку уменьшен лимит на стояк до 1 шт.28.01.2019</t>
        </r>
      </text>
    </comment>
    <comment ref="E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09.04.2019</t>
        </r>
      </text>
    </comment>
    <comment ref="K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N1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17.10.2019</t>
        </r>
      </text>
    </comment>
    <comment ref="AQ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N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E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27.02.2019 в связи с быстрой выборкой по стояку принято решение +1000р руб./кв.м</t>
        </r>
      </text>
    </comment>
    <comment ref="K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N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E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04.06.2019</t>
        </r>
      </text>
    </comment>
    <comment ref="AQ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17.04.2019</t>
        </r>
      </text>
    </comment>
    <comment ref="E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12.08.2019</t>
        </r>
      </text>
    </comment>
    <comment ref="N1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</commentList>
</comments>
</file>

<file path=xl/sharedStrings.xml><?xml version="1.0" encoding="utf-8"?>
<sst xmlns="http://schemas.openxmlformats.org/spreadsheetml/2006/main" count="1851" uniqueCount="110">
  <si>
    <t>№ п/п</t>
  </si>
  <si>
    <t>Дом</t>
  </si>
  <si>
    <t>Секция</t>
  </si>
  <si>
    <t>№ квартиры</t>
  </si>
  <si>
    <t>Этаж</t>
  </si>
  <si>
    <t>Кол-во комнат</t>
  </si>
  <si>
    <t>Жилая площадь квартиры (кв.м.)</t>
  </si>
  <si>
    <t>Общая площадь квартиры, без учета площади лоджии/ балкона (кв.м.)</t>
  </si>
  <si>
    <t>Общая площадь квартиры с учетом площади лоджии/балкона с понижающим  коэфф. 0,5 или 0,3 соответственно (кв.м.)</t>
  </si>
  <si>
    <t>Стоимость      (руб.)</t>
  </si>
  <si>
    <t>статус</t>
  </si>
  <si>
    <t>статус продажи</t>
  </si>
  <si>
    <t>продаваемая площадь</t>
  </si>
  <si>
    <t>Свободно</t>
  </si>
  <si>
    <t>уступка</t>
  </si>
  <si>
    <t>ДДУ</t>
  </si>
  <si>
    <t>Цена 1 кв.м. для определения стоимости квартиры Застройщика</t>
  </si>
  <si>
    <t>Оценочная стоимость квартиры</t>
  </si>
  <si>
    <t>Стоимость реализации квартиры (руб).</t>
  </si>
  <si>
    <t>Фактическая стоимость 1кв.м. площадей</t>
  </si>
  <si>
    <t>в т.ч. НДС</t>
  </si>
  <si>
    <t>Статус о регистрации</t>
  </si>
  <si>
    <t>Итого</t>
  </si>
  <si>
    <t>1/ЖП-2013/Речной бриз/Дом2/Р от 18.01.2013</t>
  </si>
  <si>
    <t>1/ЖП-2013/Речной бриз/Дом2/И от 18.01.2013</t>
  </si>
  <si>
    <t>3/ЖП-2013/Речной бриз/Дом2/И от 18.01.2013</t>
  </si>
  <si>
    <t>1/ЖП-2014/Речной бриз/Дом2/Р от 24.09.2014</t>
  </si>
  <si>
    <t>Кем выкуплено</t>
  </si>
  <si>
    <t>Мамий Н.И.</t>
  </si>
  <si>
    <t>зарег</t>
  </si>
  <si>
    <t>Голяшев А.Г.</t>
  </si>
  <si>
    <t>Максимова Н.</t>
  </si>
  <si>
    <t>1/ЖП-2015/Речной  бриз/Дом2/Р от 09.11.2015</t>
  </si>
  <si>
    <t>оформлено</t>
  </si>
  <si>
    <t>цена прайса (грязная)</t>
  </si>
  <si>
    <t>цена прайса (чистая)</t>
  </si>
  <si>
    <t>стоимость квартиры по чистая</t>
  </si>
  <si>
    <t>Стоимость 1 кв.м.</t>
  </si>
  <si>
    <t>УС</t>
  </si>
  <si>
    <t xml:space="preserve">ЖК "Речной Бриз-2" </t>
  </si>
  <si>
    <t>резерв</t>
  </si>
  <si>
    <t>свободно</t>
  </si>
  <si>
    <t>Секция 1</t>
  </si>
  <si>
    <t>Секция 2</t>
  </si>
  <si>
    <t>Секция 3</t>
  </si>
  <si>
    <t>1к</t>
  </si>
  <si>
    <t>2к</t>
  </si>
  <si>
    <t>3к</t>
  </si>
  <si>
    <t>ЖП</t>
  </si>
  <si>
    <t>Оформлено</t>
  </si>
  <si>
    <t>БАРТЕР</t>
  </si>
  <si>
    <t>СТОЯК №</t>
  </si>
  <si>
    <t>1 БЛОК</t>
  </si>
  <si>
    <t>(2 эт.)</t>
  </si>
  <si>
    <t>2 БЛОК</t>
  </si>
  <si>
    <t>3 БЛОК</t>
  </si>
  <si>
    <t>Номер квартиры на площадке</t>
  </si>
  <si>
    <t>Стояк</t>
  </si>
  <si>
    <t>Стоимость 1кв.м. площадей
 на 08.06.2017</t>
  </si>
  <si>
    <t>Стоимость реализации 
на 08.06.2017</t>
  </si>
  <si>
    <t>Примечание</t>
  </si>
  <si>
    <t>Тип договора</t>
  </si>
  <si>
    <t>Проектная площадь квартиры с учетом площади лоджии/балкона с понижающим  коэфф. 0,5 или 0,3 соответственно (кв.м.)</t>
  </si>
  <si>
    <t>Видовая</t>
  </si>
  <si>
    <t>стоимость квартиры  грязная</t>
  </si>
  <si>
    <t>стоимость квартиры  чистая</t>
  </si>
  <si>
    <t xml:space="preserve">Стоимость 1кв.м.  </t>
  </si>
  <si>
    <t>Снижение</t>
  </si>
  <si>
    <t>Литер</t>
  </si>
  <si>
    <t>№ офиса</t>
  </si>
  <si>
    <t>Номер подъезда</t>
  </si>
  <si>
    <t>Площадь</t>
  </si>
  <si>
    <t xml:space="preserve">Стоимость 1кв.м. </t>
  </si>
  <si>
    <t xml:space="preserve">ИТОГО
стоимость реализации </t>
  </si>
  <si>
    <t>1/ЖП-2017/Речной бриз/Дом2/офис</t>
  </si>
  <si>
    <t xml:space="preserve"> </t>
  </si>
  <si>
    <t>Продано</t>
  </si>
  <si>
    <t>оформлено с 08.08.2018</t>
  </si>
  <si>
    <t>ПРОДАНО 
ЗАСТРОЙЩИКОМ</t>
  </si>
  <si>
    <t>(3-5 эт.)</t>
  </si>
  <si>
    <t>(6-16 эт.)</t>
  </si>
  <si>
    <t>Лимит</t>
  </si>
  <si>
    <t>Остаток</t>
  </si>
  <si>
    <t>шаг №1</t>
  </si>
  <si>
    <t>=</t>
  </si>
  <si>
    <t>Стоимость 1кв.м.  - 
НОВЫЙ ПРАЙС</t>
  </si>
  <si>
    <t>Стоимость реализации  -
 НОВЫЙ ПРАЙС</t>
  </si>
  <si>
    <t>Стоимость приобретения 1 кв.м.</t>
  </si>
  <si>
    <t>Резерв</t>
  </si>
  <si>
    <t>шаг №2</t>
  </si>
  <si>
    <t>шаг №3</t>
  </si>
  <si>
    <t>шаг №4</t>
  </si>
  <si>
    <t>шаг №5</t>
  </si>
  <si>
    <t>шаг №6</t>
  </si>
  <si>
    <t>шаг №7</t>
  </si>
  <si>
    <t>Прайс после пересмотра цен от 08.08.2018</t>
  </si>
  <si>
    <t>шаг</t>
  </si>
  <si>
    <t>шаг №8</t>
  </si>
  <si>
    <t>шаг №9</t>
  </si>
  <si>
    <t>Резерв до титула</t>
  </si>
  <si>
    <t>резерв до титула</t>
  </si>
  <si>
    <t>Статус</t>
  </si>
  <si>
    <t>Условный № нежилого помещения</t>
  </si>
  <si>
    <t>цоколь</t>
  </si>
  <si>
    <t>шаг №10</t>
  </si>
  <si>
    <t xml:space="preserve">Резерв </t>
  </si>
  <si>
    <t>Действующий прайс до 23.03.2020</t>
  </si>
  <si>
    <t>Действующий прайс с 23.03.2020</t>
  </si>
  <si>
    <t>резерв с 23.03.2020</t>
  </si>
  <si>
    <t>бронь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</si>
</sst>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48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26"/>
      <color theme="1"/>
      <name val="Arial Cyr"/>
      <charset val="204"/>
    </font>
    <font>
      <sz val="22"/>
      <name val="Arial Cyr"/>
      <charset val="204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name val="Cambria"/>
      <family val="2"/>
      <charset val="204"/>
      <scheme val="maj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9C0006"/>
      <name val="Times New Roman"/>
      <family val="1"/>
      <charset val="204"/>
    </font>
    <font>
      <b/>
      <sz val="12"/>
      <color rgb="FFC00000"/>
      <name val="Cambria"/>
      <family val="2"/>
      <charset val="204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/>
  </cellStyleXfs>
  <cellXfs count="7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4" fillId="7" borderId="1" xfId="0" applyFont="1" applyFill="1" applyBorder="1" applyAlignment="1">
      <alignment horizontal="center" vertical="center"/>
    </xf>
    <xf numFmtId="0" fontId="11" fillId="6" borderId="4" xfId="2" applyFont="1" applyBorder="1" applyAlignment="1">
      <alignment horizontal="center" vertical="center" wrapText="1"/>
    </xf>
    <xf numFmtId="0" fontId="11" fillId="6" borderId="4" xfId="2" applyFont="1" applyBorder="1" applyAlignment="1">
      <alignment horizontal="center" vertical="center"/>
    </xf>
    <xf numFmtId="4" fontId="11" fillId="6" borderId="4" xfId="2" applyNumberFormat="1" applyFont="1" applyBorder="1" applyAlignment="1">
      <alignment horizontal="center" vertical="center" wrapText="1"/>
    </xf>
    <xf numFmtId="0" fontId="12" fillId="5" borderId="1" xfId="1" applyBorder="1" applyAlignment="1">
      <alignment horizontal="center" vertical="center"/>
    </xf>
    <xf numFmtId="0" fontId="12" fillId="5" borderId="0" xfId="1"/>
    <xf numFmtId="3" fontId="12" fillId="5" borderId="1" xfId="1" applyNumberFormat="1" applyBorder="1" applyAlignment="1">
      <alignment horizontal="center" vertical="center"/>
    </xf>
    <xf numFmtId="4" fontId="12" fillId="5" borderId="1" xfId="1" applyNumberFormat="1" applyBorder="1" applyAlignment="1">
      <alignment horizontal="center" vertical="center"/>
    </xf>
    <xf numFmtId="4" fontId="12" fillId="5" borderId="1" xfId="1" applyNumberFormat="1" applyBorder="1" applyAlignment="1">
      <alignment horizontal="center" vertical="center" wrapText="1"/>
    </xf>
    <xf numFmtId="0" fontId="14" fillId="6" borderId="4" xfId="2" applyFont="1" applyBorder="1" applyAlignment="1">
      <alignment horizontal="center" vertical="center"/>
    </xf>
    <xf numFmtId="0" fontId="14" fillId="6" borderId="2" xfId="2" applyFont="1" applyBorder="1" applyAlignment="1">
      <alignment horizontal="center" vertical="center"/>
    </xf>
    <xf numFmtId="0" fontId="14" fillId="6" borderId="1" xfId="2" applyFont="1" applyBorder="1" applyAlignment="1">
      <alignment horizontal="center" vertical="center"/>
    </xf>
    <xf numFmtId="0" fontId="14" fillId="5" borderId="1" xfId="1" applyFont="1" applyBorder="1" applyAlignment="1">
      <alignment horizontal="center" vertical="center"/>
    </xf>
    <xf numFmtId="0" fontId="14" fillId="6" borderId="0" xfId="2" applyFont="1"/>
    <xf numFmtId="0" fontId="4" fillId="8" borderId="1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6" borderId="4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3" borderId="7" xfId="0" applyFill="1" applyBorder="1"/>
    <xf numFmtId="0" fontId="0" fillId="0" borderId="7" xfId="0" applyBorder="1"/>
    <xf numFmtId="0" fontId="19" fillId="0" borderId="0" xfId="0" applyFont="1"/>
    <xf numFmtId="0" fontId="21" fillId="10" borderId="9" xfId="4" applyNumberFormat="1" applyFont="1" applyFill="1" applyBorder="1" applyAlignment="1">
      <alignment horizontal="center" vertical="center"/>
    </xf>
    <xf numFmtId="0" fontId="21" fillId="10" borderId="12" xfId="4" applyNumberFormat="1" applyFont="1" applyFill="1" applyBorder="1" applyAlignment="1">
      <alignment horizontal="center" vertical="center"/>
    </xf>
    <xf numFmtId="0" fontId="19" fillId="10" borderId="0" xfId="0" applyFont="1" applyFill="1"/>
    <xf numFmtId="0" fontId="23" fillId="10" borderId="21" xfId="4" applyNumberFormat="1" applyFont="1" applyFill="1" applyBorder="1" applyAlignment="1">
      <alignment horizontal="left"/>
    </xf>
    <xf numFmtId="4" fontId="22" fillId="10" borderId="24" xfId="4" applyNumberFormat="1" applyFont="1" applyFill="1" applyBorder="1" applyAlignment="1">
      <alignment horizontal="left"/>
    </xf>
    <xf numFmtId="4" fontId="22" fillId="10" borderId="26" xfId="4" applyNumberFormat="1" applyFont="1" applyFill="1" applyBorder="1" applyAlignment="1">
      <alignment horizontal="left"/>
    </xf>
    <xf numFmtId="0" fontId="22" fillId="10" borderId="28" xfId="4" applyNumberFormat="1" applyFont="1" applyFill="1" applyBorder="1" applyAlignment="1">
      <alignment horizontal="left"/>
    </xf>
    <xf numFmtId="0" fontId="22" fillId="10" borderId="29" xfId="4" applyNumberFormat="1" applyFont="1" applyFill="1" applyBorder="1" applyAlignment="1">
      <alignment horizontal="left"/>
    </xf>
    <xf numFmtId="0" fontId="22" fillId="10" borderId="30" xfId="4" applyNumberFormat="1" applyFont="1" applyFill="1" applyBorder="1" applyAlignment="1">
      <alignment horizontal="right"/>
    </xf>
    <xf numFmtId="0" fontId="22" fillId="10" borderId="31" xfId="4" applyNumberFormat="1" applyFont="1" applyFill="1" applyBorder="1" applyAlignment="1">
      <alignment horizontal="left"/>
    </xf>
    <xf numFmtId="0" fontId="22" fillId="10" borderId="32" xfId="4" applyNumberFormat="1" applyFont="1" applyFill="1" applyBorder="1" applyAlignment="1">
      <alignment horizontal="right"/>
    </xf>
    <xf numFmtId="1" fontId="22" fillId="10" borderId="25" xfId="4" applyNumberFormat="1" applyFont="1" applyFill="1" applyBorder="1" applyAlignment="1">
      <alignment horizontal="center"/>
    </xf>
    <xf numFmtId="0" fontId="22" fillId="10" borderId="17" xfId="4" applyNumberFormat="1" applyFont="1" applyFill="1" applyBorder="1" applyAlignment="1">
      <alignment horizontal="left"/>
    </xf>
    <xf numFmtId="0" fontId="22" fillId="10" borderId="33" xfId="4" applyNumberFormat="1" applyFont="1" applyFill="1" applyBorder="1" applyAlignment="1">
      <alignment horizontal="left"/>
    </xf>
    <xf numFmtId="0" fontId="22" fillId="10" borderId="34" xfId="4" applyNumberFormat="1" applyFont="1" applyFill="1" applyBorder="1" applyAlignment="1">
      <alignment horizontal="right"/>
    </xf>
    <xf numFmtId="0" fontId="22" fillId="10" borderId="35" xfId="4" applyNumberFormat="1" applyFont="1" applyFill="1" applyBorder="1" applyAlignment="1">
      <alignment horizontal="left"/>
    </xf>
    <xf numFmtId="0" fontId="22" fillId="10" borderId="36" xfId="4" applyNumberFormat="1" applyFont="1" applyFill="1" applyBorder="1" applyAlignment="1">
      <alignment horizontal="right"/>
    </xf>
    <xf numFmtId="0" fontId="22" fillId="10" borderId="33" xfId="4" applyNumberFormat="1" applyFont="1" applyFill="1" applyBorder="1" applyAlignment="1">
      <alignment horizontal="right"/>
    </xf>
    <xf numFmtId="1" fontId="22" fillId="10" borderId="37" xfId="4" applyNumberFormat="1" applyFont="1" applyFill="1" applyBorder="1" applyAlignment="1">
      <alignment horizontal="center"/>
    </xf>
    <xf numFmtId="2" fontId="22" fillId="10" borderId="38" xfId="4" applyNumberFormat="1" applyFont="1" applyFill="1" applyBorder="1" applyAlignment="1">
      <alignment horizontal="left"/>
    </xf>
    <xf numFmtId="1" fontId="22" fillId="10" borderId="39" xfId="4" applyNumberFormat="1" applyFont="1" applyFill="1" applyBorder="1" applyAlignment="1">
      <alignment horizontal="center"/>
    </xf>
    <xf numFmtId="2" fontId="22" fillId="10" borderId="40" xfId="4" applyNumberFormat="1" applyFont="1" applyFill="1" applyBorder="1" applyAlignment="1">
      <alignment horizontal="left"/>
    </xf>
    <xf numFmtId="2" fontId="22" fillId="10" borderId="21" xfId="4" applyNumberFormat="1" applyFont="1" applyFill="1" applyBorder="1" applyAlignment="1">
      <alignment horizontal="left"/>
    </xf>
    <xf numFmtId="1" fontId="22" fillId="10" borderId="21" xfId="4" applyNumberFormat="1" applyFont="1" applyFill="1" applyBorder="1" applyAlignment="1">
      <alignment horizontal="center"/>
    </xf>
    <xf numFmtId="0" fontId="22" fillId="10" borderId="0" xfId="4" applyNumberFormat="1" applyFont="1" applyFill="1" applyBorder="1" applyAlignment="1">
      <alignment horizontal="right"/>
    </xf>
    <xf numFmtId="0" fontId="22" fillId="10" borderId="24" xfId="4" applyNumberFormat="1" applyFont="1" applyFill="1" applyBorder="1" applyAlignment="1">
      <alignment horizontal="right"/>
    </xf>
    <xf numFmtId="0" fontId="22" fillId="10" borderId="29" xfId="4" applyNumberFormat="1" applyFont="1" applyFill="1" applyBorder="1" applyAlignment="1">
      <alignment horizontal="right"/>
    </xf>
    <xf numFmtId="1" fontId="22" fillId="1" borderId="23" xfId="4" applyNumberFormat="1" applyFont="1" applyFill="1" applyBorder="1" applyAlignment="1">
      <alignment horizontal="center"/>
    </xf>
    <xf numFmtId="2" fontId="22" fillId="1" borderId="0" xfId="4" applyNumberFormat="1" applyFont="1" applyFill="1" applyBorder="1" applyAlignment="1">
      <alignment horizontal="left"/>
    </xf>
    <xf numFmtId="1" fontId="22" fillId="1" borderId="25" xfId="4" applyNumberFormat="1" applyFont="1" applyFill="1" applyBorder="1" applyAlignment="1">
      <alignment horizontal="center"/>
    </xf>
    <xf numFmtId="2" fontId="22" fillId="1" borderId="26" xfId="4" applyNumberFormat="1" applyFont="1" applyFill="1" applyBorder="1" applyAlignment="1">
      <alignment horizontal="left"/>
    </xf>
    <xf numFmtId="1" fontId="22" fillId="1" borderId="0" xfId="4" applyNumberFormat="1" applyFont="1" applyFill="1" applyBorder="1" applyAlignment="1">
      <alignment horizontal="center"/>
    </xf>
    <xf numFmtId="4" fontId="22" fillId="1" borderId="26" xfId="4" applyNumberFormat="1" applyFont="1" applyFill="1" applyBorder="1" applyAlignment="1">
      <alignment horizontal="left"/>
    </xf>
    <xf numFmtId="0" fontId="22" fillId="1" borderId="45" xfId="4" applyNumberFormat="1" applyFont="1" applyFill="1" applyBorder="1" applyAlignment="1">
      <alignment horizontal="left"/>
    </xf>
    <xf numFmtId="0" fontId="14" fillId="10" borderId="7" xfId="0" applyFont="1" applyFill="1" applyBorder="1"/>
    <xf numFmtId="0" fontId="0" fillId="10" borderId="7" xfId="0" applyFont="1" applyFill="1" applyBorder="1"/>
    <xf numFmtId="0" fontId="0" fillId="0" borderId="0" xfId="0" applyFont="1"/>
    <xf numFmtId="0" fontId="15" fillId="0" borderId="0" xfId="3"/>
    <xf numFmtId="0" fontId="14" fillId="13" borderId="20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  <xf numFmtId="0" fontId="27" fillId="0" borderId="0" xfId="0" applyFont="1"/>
    <xf numFmtId="0" fontId="7" fillId="10" borderId="1" xfId="0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7" fillId="14" borderId="1" xfId="2" applyFont="1" applyFill="1" applyBorder="1" applyAlignment="1">
      <alignment horizontal="center" vertical="center" wrapText="1"/>
    </xf>
    <xf numFmtId="4" fontId="7" fillId="14" borderId="1" xfId="2" applyNumberFormat="1" applyFont="1" applyFill="1" applyBorder="1" applyAlignment="1">
      <alignment horizontal="center" vertical="center" wrapText="1"/>
    </xf>
    <xf numFmtId="0" fontId="8" fillId="10" borderId="0" xfId="0" applyFont="1" applyFill="1"/>
    <xf numFmtId="4" fontId="7" fillId="15" borderId="1" xfId="0" applyNumberFormat="1" applyFont="1" applyFill="1" applyBorder="1" applyAlignment="1">
      <alignment horizontal="center" vertical="center"/>
    </xf>
    <xf numFmtId="0" fontId="6" fillId="14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/>
    </xf>
    <xf numFmtId="3" fontId="6" fillId="14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6" fillId="14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9" borderId="1" xfId="0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1" fillId="15" borderId="1" xfId="2" applyFont="1" applyFill="1" applyBorder="1" applyAlignment="1">
      <alignment horizontal="center" vertical="center" wrapText="1"/>
    </xf>
    <xf numFmtId="4" fontId="1" fillId="1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4" fontId="5" fillId="3" borderId="0" xfId="0" applyNumberFormat="1" applyFont="1" applyFill="1"/>
    <xf numFmtId="4" fontId="7" fillId="15" borderId="1" xfId="0" applyNumberFormat="1" applyFont="1" applyFill="1" applyBorder="1" applyAlignment="1">
      <alignment horizontal="center" vertical="center" wrapText="1"/>
    </xf>
    <xf numFmtId="4" fontId="6" fillId="15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2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6" fillId="9" borderId="1" xfId="1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4" fontId="7" fillId="9" borderId="1" xfId="1" applyNumberFormat="1" applyFont="1" applyFill="1" applyBorder="1" applyAlignment="1">
      <alignment horizontal="center" vertical="center"/>
    </xf>
    <xf numFmtId="4" fontId="7" fillId="9" borderId="1" xfId="1" applyNumberFormat="1" applyFont="1" applyFill="1" applyBorder="1" applyAlignment="1">
      <alignment horizontal="center" vertical="center" wrapText="1"/>
    </xf>
    <xf numFmtId="4" fontId="6" fillId="9" borderId="1" xfId="1" applyNumberFormat="1" applyFont="1" applyFill="1" applyBorder="1" applyAlignment="1">
      <alignment horizontal="center" vertical="center" wrapText="1"/>
    </xf>
    <xf numFmtId="0" fontId="7" fillId="14" borderId="1" xfId="2" applyFont="1" applyFill="1" applyBorder="1" applyAlignment="1">
      <alignment horizontal="center" vertical="center"/>
    </xf>
    <xf numFmtId="4" fontId="7" fillId="14" borderId="1" xfId="0" applyNumberFormat="1" applyFont="1" applyFill="1" applyBorder="1" applyAlignment="1">
      <alignment horizontal="center" vertical="center" wrapText="1"/>
    </xf>
    <xf numFmtId="0" fontId="28" fillId="16" borderId="6" xfId="0" applyFont="1" applyFill="1" applyBorder="1" applyAlignment="1">
      <alignment horizontal="center" vertical="center" wrapText="1"/>
    </xf>
    <xf numFmtId="0" fontId="2" fillId="10" borderId="5" xfId="0" applyFont="1" applyFill="1" applyBorder="1"/>
    <xf numFmtId="0" fontId="6" fillId="10" borderId="1" xfId="0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center" vertical="center" wrapText="1"/>
    </xf>
    <xf numFmtId="0" fontId="2" fillId="10" borderId="0" xfId="0" applyFont="1" applyFill="1"/>
    <xf numFmtId="3" fontId="6" fillId="9" borderId="1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center" vertical="center" wrapText="1"/>
    </xf>
    <xf numFmtId="0" fontId="2" fillId="9" borderId="0" xfId="0" applyFont="1" applyFill="1"/>
    <xf numFmtId="3" fontId="6" fillId="10" borderId="1" xfId="0" applyNumberFormat="1" applyFont="1" applyFill="1" applyBorder="1" applyAlignment="1">
      <alignment horizontal="center" vertical="center"/>
    </xf>
    <xf numFmtId="0" fontId="29" fillId="10" borderId="0" xfId="1" applyFont="1" applyFill="1"/>
    <xf numFmtId="3" fontId="6" fillId="9" borderId="1" xfId="1" applyNumberFormat="1" applyFont="1" applyFill="1" applyBorder="1" applyAlignment="1">
      <alignment horizontal="center" vertical="center"/>
    </xf>
    <xf numFmtId="0" fontId="29" fillId="9" borderId="2" xfId="1" applyFont="1" applyFill="1" applyBorder="1"/>
    <xf numFmtId="0" fontId="2" fillId="15" borderId="0" xfId="0" applyFont="1" applyFill="1"/>
    <xf numFmtId="0" fontId="6" fillId="9" borderId="1" xfId="0" applyFont="1" applyFill="1" applyBorder="1" applyAlignment="1">
      <alignment horizontal="center" vertical="center"/>
    </xf>
    <xf numFmtId="0" fontId="2" fillId="9" borderId="2" xfId="0" applyFont="1" applyFill="1" applyBorder="1"/>
    <xf numFmtId="0" fontId="2" fillId="10" borderId="1" xfId="0" applyFont="1" applyFill="1" applyBorder="1"/>
    <xf numFmtId="0" fontId="2" fillId="9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1" fillId="9" borderId="1" xfId="1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10" borderId="0" xfId="0" applyNumberFormat="1" applyFont="1" applyFill="1"/>
    <xf numFmtId="4" fontId="2" fillId="9" borderId="0" xfId="0" applyNumberFormat="1" applyFont="1" applyFill="1"/>
    <xf numFmtId="0" fontId="29" fillId="9" borderId="1" xfId="1" applyFont="1" applyFill="1" applyBorder="1"/>
    <xf numFmtId="4" fontId="6" fillId="10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7" fillId="15" borderId="1" xfId="2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center" vertical="center"/>
    </xf>
    <xf numFmtId="3" fontId="6" fillId="15" borderId="1" xfId="0" applyNumberFormat="1" applyFont="1" applyFill="1" applyBorder="1" applyAlignment="1">
      <alignment horizontal="center" vertical="center"/>
    </xf>
    <xf numFmtId="4" fontId="6" fillId="15" borderId="1" xfId="1" applyNumberFormat="1" applyFont="1" applyFill="1" applyBorder="1" applyAlignment="1">
      <alignment horizontal="center" vertical="center"/>
    </xf>
    <xf numFmtId="4" fontId="2" fillId="15" borderId="2" xfId="0" applyNumberFormat="1" applyFont="1" applyFill="1" applyBorder="1" applyAlignment="1">
      <alignment horizontal="center" vertical="center" wrapText="1"/>
    </xf>
    <xf numFmtId="4" fontId="2" fillId="15" borderId="0" xfId="0" applyNumberFormat="1" applyFont="1" applyFill="1"/>
    <xf numFmtId="1" fontId="22" fillId="3" borderId="39" xfId="4" applyNumberFormat="1" applyFont="1" applyFill="1" applyBorder="1" applyAlignment="1">
      <alignment horizontal="center"/>
    </xf>
    <xf numFmtId="0" fontId="23" fillId="3" borderId="21" xfId="4" applyNumberFormat="1" applyFont="1" applyFill="1" applyBorder="1" applyAlignment="1">
      <alignment horizontal="left"/>
    </xf>
    <xf numFmtId="4" fontId="6" fillId="9" borderId="2" xfId="1" applyNumberFormat="1" applyFont="1" applyFill="1" applyBorder="1" applyAlignment="1">
      <alignment horizontal="center" vertical="center"/>
    </xf>
    <xf numFmtId="4" fontId="1" fillId="9" borderId="2" xfId="0" applyNumberFormat="1" applyFont="1" applyFill="1" applyBorder="1" applyAlignment="1">
      <alignment horizontal="center" vertical="center" wrapText="1"/>
    </xf>
    <xf numFmtId="4" fontId="22" fillId="3" borderId="24" xfId="4" applyNumberFormat="1" applyFont="1" applyFill="1" applyBorder="1" applyAlignment="1">
      <alignment horizontal="left"/>
    </xf>
    <xf numFmtId="0" fontId="22" fillId="3" borderId="35" xfId="4" applyNumberFormat="1" applyFont="1" applyFill="1" applyBorder="1" applyAlignment="1">
      <alignment horizontal="left"/>
    </xf>
    <xf numFmtId="0" fontId="22" fillId="3" borderId="33" xfId="4" applyNumberFormat="1" applyFont="1" applyFill="1" applyBorder="1" applyAlignment="1">
      <alignment horizontal="left"/>
    </xf>
    <xf numFmtId="0" fontId="22" fillId="10" borderId="26" xfId="4" applyNumberFormat="1" applyFont="1" applyFill="1" applyBorder="1" applyAlignment="1">
      <alignment horizontal="right"/>
    </xf>
    <xf numFmtId="4" fontId="7" fillId="9" borderId="2" xfId="0" applyNumberFormat="1" applyFont="1" applyFill="1" applyBorder="1" applyAlignment="1">
      <alignment horizontal="center" vertical="center"/>
    </xf>
    <xf numFmtId="4" fontId="22" fillId="1" borderId="0" xfId="4" applyNumberFormat="1" applyFont="1" applyFill="1" applyBorder="1" applyAlignment="1">
      <alignment horizontal="left"/>
    </xf>
    <xf numFmtId="0" fontId="22" fillId="1" borderId="43" xfId="4" applyNumberFormat="1" applyFont="1" applyFill="1" applyBorder="1" applyAlignment="1">
      <alignment horizontal="left"/>
    </xf>
    <xf numFmtId="0" fontId="22" fillId="1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0" xfId="0" applyFill="1"/>
    <xf numFmtId="0" fontId="0" fillId="17" borderId="7" xfId="0" applyFill="1" applyBorder="1"/>
    <xf numFmtId="0" fontId="0" fillId="18" borderId="7" xfId="0" applyFill="1" applyBorder="1"/>
    <xf numFmtId="0" fontId="21" fillId="11" borderId="23" xfId="4" applyNumberFormat="1" applyFont="1" applyFill="1" applyBorder="1" applyAlignment="1">
      <alignment horizontal="center" vertical="center"/>
    </xf>
    <xf numFmtId="0" fontId="21" fillId="11" borderId="20" xfId="4" applyNumberFormat="1" applyFont="1" applyFill="1" applyBorder="1" applyAlignment="1">
      <alignment horizontal="center" vertical="center"/>
    </xf>
    <xf numFmtId="0" fontId="21" fillId="11" borderId="19" xfId="4" applyNumberFormat="1" applyFont="1" applyFill="1" applyBorder="1" applyAlignment="1">
      <alignment horizontal="center" vertical="center"/>
    </xf>
    <xf numFmtId="1" fontId="22" fillId="17" borderId="52" xfId="4" applyNumberFormat="1" applyFont="1" applyFill="1" applyBorder="1" applyAlignment="1">
      <alignment horizontal="center"/>
    </xf>
    <xf numFmtId="0" fontId="23" fillId="17" borderId="50" xfId="4" applyNumberFormat="1" applyFont="1" applyFill="1" applyBorder="1" applyAlignment="1">
      <alignment horizontal="left"/>
    </xf>
    <xf numFmtId="2" fontId="22" fillId="17" borderId="51" xfId="4" applyNumberFormat="1" applyFont="1" applyFill="1" applyBorder="1" applyAlignment="1">
      <alignment horizontal="left"/>
    </xf>
    <xf numFmtId="1" fontId="22" fillId="10" borderId="52" xfId="4" applyNumberFormat="1" applyFont="1" applyFill="1" applyBorder="1" applyAlignment="1">
      <alignment horizontal="center"/>
    </xf>
    <xf numFmtId="0" fontId="23" fillId="10" borderId="50" xfId="4" applyNumberFormat="1" applyFont="1" applyFill="1" applyBorder="1" applyAlignment="1">
      <alignment horizontal="left"/>
    </xf>
    <xf numFmtId="2" fontId="22" fillId="10" borderId="51" xfId="4" applyNumberFormat="1" applyFont="1" applyFill="1" applyBorder="1" applyAlignment="1">
      <alignment horizontal="left"/>
    </xf>
    <xf numFmtId="2" fontId="22" fillId="10" borderId="50" xfId="4" applyNumberFormat="1" applyFont="1" applyFill="1" applyBorder="1" applyAlignment="1">
      <alignment horizontal="left"/>
    </xf>
    <xf numFmtId="1" fontId="22" fillId="10" borderId="50" xfId="4" applyNumberFormat="1" applyFont="1" applyFill="1" applyBorder="1" applyAlignment="1">
      <alignment horizontal="center"/>
    </xf>
    <xf numFmtId="2" fontId="22" fillId="10" borderId="54" xfId="4" applyNumberFormat="1" applyFont="1" applyFill="1" applyBorder="1" applyAlignment="1">
      <alignment horizontal="left"/>
    </xf>
    <xf numFmtId="1" fontId="22" fillId="10" borderId="49" xfId="4" applyNumberFormat="1" applyFont="1" applyFill="1" applyBorder="1" applyAlignment="1">
      <alignment horizontal="center"/>
    </xf>
    <xf numFmtId="2" fontId="22" fillId="10" borderId="55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4" xfId="4" applyNumberFormat="1" applyFont="1" applyFill="1" applyBorder="1" applyAlignment="1">
      <alignment horizontal="left"/>
    </xf>
    <xf numFmtId="4" fontId="22" fillId="10" borderId="57" xfId="4" applyNumberFormat="1" applyFont="1" applyFill="1" applyBorder="1" applyAlignment="1">
      <alignment horizontal="left"/>
    </xf>
    <xf numFmtId="0" fontId="22" fillId="17" borderId="25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right"/>
    </xf>
    <xf numFmtId="1" fontId="22" fillId="17" borderId="39" xfId="4" applyNumberFormat="1" applyFont="1" applyFill="1" applyBorder="1" applyAlignment="1">
      <alignment horizontal="center"/>
    </xf>
    <xf numFmtId="0" fontId="23" fillId="17" borderId="21" xfId="4" applyNumberFormat="1" applyFont="1" applyFill="1" applyBorder="1" applyAlignment="1">
      <alignment horizontal="left"/>
    </xf>
    <xf numFmtId="2" fontId="22" fillId="17" borderId="38" xfId="4" applyNumberFormat="1" applyFont="1" applyFill="1" applyBorder="1" applyAlignment="1">
      <alignment horizontal="left"/>
    </xf>
    <xf numFmtId="1" fontId="22" fillId="17" borderId="21" xfId="4" applyNumberFormat="1" applyFont="1" applyFill="1" applyBorder="1" applyAlignment="1">
      <alignment horizontal="center"/>
    </xf>
    <xf numFmtId="2" fontId="22" fillId="17" borderId="40" xfId="4" applyNumberFormat="1" applyFont="1" applyFill="1" applyBorder="1" applyAlignment="1">
      <alignment horizontal="left"/>
    </xf>
    <xf numFmtId="2" fontId="22" fillId="10" borderId="60" xfId="4" applyNumberFormat="1" applyFont="1" applyFill="1" applyBorder="1" applyAlignment="1">
      <alignment horizontal="left"/>
    </xf>
    <xf numFmtId="4" fontId="22" fillId="17" borderId="26" xfId="4" applyNumberFormat="1" applyFont="1" applyFill="1" applyBorder="1" applyAlignment="1">
      <alignment horizontal="left"/>
    </xf>
    <xf numFmtId="0" fontId="22" fillId="17" borderId="35" xfId="4" applyNumberFormat="1" applyFont="1" applyFill="1" applyBorder="1" applyAlignment="1">
      <alignment horizontal="left"/>
    </xf>
    <xf numFmtId="0" fontId="22" fillId="17" borderId="33" xfId="4" applyNumberFormat="1" applyFont="1" applyFill="1" applyBorder="1" applyAlignment="1">
      <alignment horizontal="left"/>
    </xf>
    <xf numFmtId="0" fontId="22" fillId="17" borderId="34" xfId="4" applyNumberFormat="1" applyFont="1" applyFill="1" applyBorder="1" applyAlignment="1">
      <alignment horizontal="right"/>
    </xf>
    <xf numFmtId="0" fontId="22" fillId="17" borderId="36" xfId="4" applyNumberFormat="1" applyFont="1" applyFill="1" applyBorder="1" applyAlignment="1">
      <alignment horizontal="right"/>
    </xf>
    <xf numFmtId="0" fontId="22" fillId="10" borderId="63" xfId="4" applyNumberFormat="1" applyFont="1" applyFill="1" applyBorder="1" applyAlignment="1">
      <alignment horizontal="right"/>
    </xf>
    <xf numFmtId="2" fontId="22" fillId="17" borderId="21" xfId="4" applyNumberFormat="1" applyFont="1" applyFill="1" applyBorder="1" applyAlignment="1">
      <alignment horizontal="left"/>
    </xf>
    <xf numFmtId="0" fontId="22" fillId="17" borderId="33" xfId="4" applyNumberFormat="1" applyFont="1" applyFill="1" applyBorder="1" applyAlignment="1">
      <alignment horizontal="right"/>
    </xf>
    <xf numFmtId="0" fontId="22" fillId="10" borderId="57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left"/>
    </xf>
    <xf numFmtId="0" fontId="22" fillId="17" borderId="29" xfId="4" applyNumberFormat="1" applyFont="1" applyFill="1" applyBorder="1" applyAlignment="1">
      <alignment horizontal="left"/>
    </xf>
    <xf numFmtId="0" fontId="22" fillId="17" borderId="29" xfId="4" applyNumberFormat="1" applyFont="1" applyFill="1" applyBorder="1" applyAlignment="1">
      <alignment horizontal="right"/>
    </xf>
    <xf numFmtId="0" fontId="22" fillId="10" borderId="67" xfId="4" applyNumberFormat="1" applyFont="1" applyFill="1" applyBorder="1" applyAlignment="1">
      <alignment horizontal="right"/>
    </xf>
    <xf numFmtId="2" fontId="22" fillId="17" borderId="50" xfId="4" applyNumberFormat="1" applyFont="1" applyFill="1" applyBorder="1" applyAlignment="1">
      <alignment horizontal="left"/>
    </xf>
    <xf numFmtId="0" fontId="22" fillId="17" borderId="31" xfId="4" applyNumberFormat="1" applyFont="1" applyFill="1" applyBorder="1" applyAlignment="1">
      <alignment horizontal="left"/>
    </xf>
    <xf numFmtId="0" fontId="22" fillId="17" borderId="30" xfId="4" applyNumberFormat="1" applyFont="1" applyFill="1" applyBorder="1" applyAlignment="1">
      <alignment horizontal="right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0" fontId="0" fillId="13" borderId="1" xfId="0" applyFill="1" applyBorder="1"/>
    <xf numFmtId="0" fontId="30" fillId="20" borderId="1" xfId="3" applyFont="1" applyFill="1" applyBorder="1" applyAlignment="1"/>
    <xf numFmtId="3" fontId="26" fillId="20" borderId="1" xfId="4" applyNumberFormat="1" applyFont="1" applyFill="1" applyBorder="1" applyAlignment="1">
      <alignment vertical="center"/>
    </xf>
    <xf numFmtId="0" fontId="30" fillId="21" borderId="71" xfId="3" applyFont="1" applyFill="1" applyBorder="1" applyAlignment="1"/>
    <xf numFmtId="0" fontId="30" fillId="21" borderId="75" xfId="3" applyFont="1" applyFill="1" applyBorder="1" applyAlignment="1"/>
    <xf numFmtId="0" fontId="30" fillId="0" borderId="75" xfId="3" applyFont="1" applyBorder="1" applyAlignment="1"/>
    <xf numFmtId="0" fontId="30" fillId="0" borderId="78" xfId="3" applyFont="1" applyBorder="1" applyAlignment="1"/>
    <xf numFmtId="0" fontId="30" fillId="10" borderId="71" xfId="3" applyFont="1" applyFill="1" applyBorder="1" applyAlignment="1"/>
    <xf numFmtId="0" fontId="30" fillId="10" borderId="75" xfId="3" applyFont="1" applyFill="1" applyBorder="1" applyAlignment="1"/>
    <xf numFmtId="0" fontId="30" fillId="10" borderId="78" xfId="3" applyFont="1" applyFill="1" applyBorder="1" applyAlignment="1"/>
    <xf numFmtId="0" fontId="30" fillId="20" borderId="71" xfId="3" applyFont="1" applyFill="1" applyBorder="1" applyAlignment="1"/>
    <xf numFmtId="3" fontId="26" fillId="20" borderId="72" xfId="4" applyNumberFormat="1" applyFont="1" applyFill="1" applyBorder="1" applyAlignment="1">
      <alignment horizontal="center" vertical="center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1" fontId="22" fillId="18" borderId="52" xfId="4" applyNumberFormat="1" applyFont="1" applyFill="1" applyBorder="1" applyAlignment="1">
      <alignment horizontal="center"/>
    </xf>
    <xf numFmtId="0" fontId="23" fillId="18" borderId="50" xfId="4" applyNumberFormat="1" applyFont="1" applyFill="1" applyBorder="1" applyAlignment="1">
      <alignment horizontal="left"/>
    </xf>
    <xf numFmtId="2" fontId="22" fillId="18" borderId="5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31" xfId="4" applyNumberFormat="1" applyFont="1" applyFill="1" applyBorder="1" applyAlignment="1">
      <alignment horizontal="left"/>
    </xf>
    <xf numFmtId="0" fontId="22" fillId="18" borderId="29" xfId="4" applyNumberFormat="1" applyFont="1" applyFill="1" applyBorder="1" applyAlignment="1">
      <alignment horizontal="left"/>
    </xf>
    <xf numFmtId="0" fontId="22" fillId="18" borderId="29" xfId="4" applyNumberFormat="1" applyFont="1" applyFill="1" applyBorder="1" applyAlignment="1">
      <alignment horizontal="right"/>
    </xf>
    <xf numFmtId="2" fontId="22" fillId="3" borderId="38" xfId="4" applyNumberFormat="1" applyFont="1" applyFill="1" applyBorder="1" applyAlignment="1">
      <alignment horizontal="left"/>
    </xf>
    <xf numFmtId="0" fontId="22" fillId="3" borderId="34" xfId="4" applyNumberFormat="1" applyFont="1" applyFill="1" applyBorder="1" applyAlignment="1">
      <alignment horizontal="right"/>
    </xf>
    <xf numFmtId="0" fontId="7" fillId="10" borderId="1" xfId="1" applyFont="1" applyFill="1" applyBorder="1" applyAlignment="1">
      <alignment horizontal="center" vertical="center"/>
    </xf>
    <xf numFmtId="0" fontId="22" fillId="17" borderId="25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1" fontId="22" fillId="17" borderId="49" xfId="4" applyNumberFormat="1" applyFont="1" applyFill="1" applyBorder="1" applyAlignment="1">
      <alignment horizontal="center"/>
    </xf>
    <xf numFmtId="4" fontId="22" fillId="17" borderId="23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35" xfId="4" applyNumberFormat="1" applyFont="1" applyFill="1" applyBorder="1" applyAlignment="1">
      <alignment horizontal="left"/>
    </xf>
    <xf numFmtId="0" fontId="22" fillId="18" borderId="33" xfId="4" applyNumberFormat="1" applyFont="1" applyFill="1" applyBorder="1" applyAlignment="1">
      <alignment horizontal="left"/>
    </xf>
    <xf numFmtId="0" fontId="22" fillId="18" borderId="33" xfId="4" applyNumberFormat="1" applyFont="1" applyFill="1" applyBorder="1" applyAlignment="1">
      <alignment horizontal="righ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1" fontId="22" fillId="18" borderId="39" xfId="4" applyNumberFormat="1" applyFont="1" applyFill="1" applyBorder="1" applyAlignment="1">
      <alignment horizontal="center"/>
    </xf>
    <xf numFmtId="0" fontId="23" fillId="18" borderId="21" xfId="4" applyNumberFormat="1" applyFont="1" applyFill="1" applyBorder="1" applyAlignment="1">
      <alignment horizontal="left"/>
    </xf>
    <xf numFmtId="2" fontId="22" fillId="18" borderId="38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4" xfId="4" applyNumberFormat="1" applyFont="1" applyFill="1" applyBorder="1" applyAlignment="1">
      <alignment horizontal="left"/>
    </xf>
    <xf numFmtId="0" fontId="22" fillId="18" borderId="34" xfId="4" applyNumberFormat="1" applyFont="1" applyFill="1" applyBorder="1" applyAlignment="1">
      <alignment horizontal="right"/>
    </xf>
    <xf numFmtId="0" fontId="22" fillId="18" borderId="30" xfId="4" applyNumberFormat="1" applyFont="1" applyFill="1" applyBorder="1" applyAlignment="1">
      <alignment horizontal="righ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2" fontId="22" fillId="18" borderId="21" xfId="4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2" fillId="10" borderId="0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1" fontId="22" fillId="18" borderId="50" xfId="4" applyNumberFormat="1" applyFont="1" applyFill="1" applyBorder="1" applyAlignment="1">
      <alignment horizontal="center"/>
    </xf>
    <xf numFmtId="2" fontId="22" fillId="18" borderId="54" xfId="4" applyNumberFormat="1" applyFont="1" applyFill="1" applyBorder="1" applyAlignment="1">
      <alignment horizontal="left"/>
    </xf>
    <xf numFmtId="4" fontId="22" fillId="18" borderId="26" xfId="4" applyNumberFormat="1" applyFont="1" applyFill="1" applyBorder="1" applyAlignment="1">
      <alignment horizontal="left"/>
    </xf>
    <xf numFmtId="0" fontId="22" fillId="18" borderId="32" xfId="4" applyNumberFormat="1" applyFont="1" applyFill="1" applyBorder="1" applyAlignment="1">
      <alignment horizontal="right"/>
    </xf>
    <xf numFmtId="1" fontId="22" fillId="18" borderId="21" xfId="4" applyNumberFormat="1" applyFont="1" applyFill="1" applyBorder="1" applyAlignment="1">
      <alignment horizontal="center"/>
    </xf>
    <xf numFmtId="4" fontId="22" fillId="3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2" fontId="22" fillId="18" borderId="51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9" fillId="9" borderId="0" xfId="1" applyFont="1" applyFill="1"/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2" fontId="22" fillId="18" borderId="55" xfId="4" applyNumberFormat="1" applyFont="1" applyFill="1" applyBorder="1" applyAlignment="1">
      <alignment horizontal="left"/>
    </xf>
    <xf numFmtId="4" fontId="22" fillId="18" borderId="57" xfId="4" applyNumberFormat="1" applyFont="1" applyFill="1" applyBorder="1" applyAlignment="1">
      <alignment horizontal="left"/>
    </xf>
    <xf numFmtId="0" fontId="22" fillId="18" borderId="67" xfId="4" applyNumberFormat="1" applyFont="1" applyFill="1" applyBorder="1" applyAlignment="1">
      <alignment horizontal="right"/>
    </xf>
    <xf numFmtId="1" fontId="22" fillId="18" borderId="49" xfId="4" applyNumberFormat="1" applyFont="1" applyFill="1" applyBorder="1" applyAlignment="1">
      <alignment horizontal="center"/>
    </xf>
    <xf numFmtId="0" fontId="22" fillId="18" borderId="28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23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7" borderId="39" xfId="4" applyNumberFormat="1" applyFont="1" applyFill="1" applyBorder="1" applyAlignment="1">
      <alignment horizontal="center"/>
    </xf>
    <xf numFmtId="0" fontId="23" fillId="7" borderId="21" xfId="4" applyNumberFormat="1" applyFont="1" applyFill="1" applyBorder="1" applyAlignment="1">
      <alignment horizontal="left"/>
    </xf>
    <xf numFmtId="4" fontId="22" fillId="7" borderId="25" xfId="4" applyNumberFormat="1" applyFont="1" applyFill="1" applyBorder="1" applyAlignment="1">
      <alignment horizontal="left"/>
    </xf>
    <xf numFmtId="4" fontId="22" fillId="7" borderId="0" xfId="4" applyNumberFormat="1" applyFont="1" applyFill="1" applyBorder="1" applyAlignment="1">
      <alignment horizontal="left"/>
    </xf>
    <xf numFmtId="2" fontId="22" fillId="7" borderId="38" xfId="4" applyNumberFormat="1" applyFont="1" applyFill="1" applyBorder="1" applyAlignment="1">
      <alignment horizontal="left"/>
    </xf>
    <xf numFmtId="4" fontId="22" fillId="7" borderId="24" xfId="4" applyNumberFormat="1" applyFont="1" applyFill="1" applyBorder="1" applyAlignment="1">
      <alignment horizontal="left"/>
    </xf>
    <xf numFmtId="0" fontId="22" fillId="7" borderId="35" xfId="4" applyNumberFormat="1" applyFont="1" applyFill="1" applyBorder="1" applyAlignment="1">
      <alignment horizontal="left"/>
    </xf>
    <xf numFmtId="0" fontId="22" fillId="7" borderId="33" xfId="4" applyNumberFormat="1" applyFont="1" applyFill="1" applyBorder="1" applyAlignment="1">
      <alignment horizontal="left"/>
    </xf>
    <xf numFmtId="0" fontId="22" fillId="7" borderId="34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1" fontId="22" fillId="18" borderId="25" xfId="4" applyNumberFormat="1" applyFont="1" applyFill="1" applyBorder="1" applyAlignment="1">
      <alignment horizontal="center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1" fontId="22" fillId="18" borderId="37" xfId="4" applyNumberFormat="1" applyFont="1" applyFill="1" applyBorder="1" applyAlignment="1">
      <alignment horizontal="center"/>
    </xf>
    <xf numFmtId="0" fontId="22" fillId="18" borderId="17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2" fontId="22" fillId="18" borderId="60" xfId="4" applyNumberFormat="1" applyFont="1" applyFill="1" applyBorder="1" applyAlignment="1">
      <alignment horizontal="left"/>
    </xf>
    <xf numFmtId="0" fontId="22" fillId="18" borderId="63" xfId="4" applyNumberFormat="1" applyFont="1" applyFill="1" applyBorder="1" applyAlignment="1">
      <alignment horizontal="right"/>
    </xf>
    <xf numFmtId="0" fontId="6" fillId="15" borderId="1" xfId="0" applyFont="1" applyFill="1" applyBorder="1" applyAlignment="1">
      <alignment horizontal="center" vertical="center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57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7" borderId="25" xfId="4" applyNumberFormat="1" applyFont="1" applyFill="1" applyBorder="1" applyAlignment="1">
      <alignment horizontal="left"/>
    </xf>
    <xf numFmtId="0" fontId="22" fillId="7" borderId="0" xfId="4" applyNumberFormat="1" applyFont="1" applyFill="1" applyBorder="1" applyAlignment="1">
      <alignment horizontal="left"/>
    </xf>
    <xf numFmtId="0" fontId="22" fillId="7" borderId="24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3" borderId="52" xfId="4" applyNumberFormat="1" applyFont="1" applyFill="1" applyBorder="1" applyAlignment="1">
      <alignment horizontal="center"/>
    </xf>
    <xf numFmtId="0" fontId="23" fillId="3" borderId="50" xfId="4" applyNumberFormat="1" applyFont="1" applyFill="1" applyBorder="1" applyAlignment="1">
      <alignment horizontal="left"/>
    </xf>
    <xf numFmtId="2" fontId="22" fillId="3" borderId="51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righ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0" fontId="29" fillId="15" borderId="0" xfId="1" applyFont="1" applyFill="1"/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2" fontId="22" fillId="3" borderId="55" xfId="4" applyNumberFormat="1" applyFont="1" applyFill="1" applyBorder="1" applyAlignment="1">
      <alignment horizontal="left"/>
    </xf>
    <xf numFmtId="4" fontId="22" fillId="3" borderId="57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right"/>
    </xf>
    <xf numFmtId="0" fontId="7" fillId="15" borderId="1" xfId="1" applyFont="1" applyFill="1" applyBorder="1" applyAlignment="1">
      <alignment horizontal="center" vertical="center"/>
    </xf>
    <xf numFmtId="2" fontId="22" fillId="3" borderId="21" xfId="4" applyNumberFormat="1" applyFont="1" applyFill="1" applyBorder="1" applyAlignment="1">
      <alignment horizontal="left"/>
    </xf>
    <xf numFmtId="0" fontId="22" fillId="3" borderId="33" xfId="4" applyNumberFormat="1" applyFont="1" applyFill="1" applyBorder="1" applyAlignment="1">
      <alignment horizontal="righ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2" fontId="22" fillId="3" borderId="50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right"/>
    </xf>
    <xf numFmtId="0" fontId="22" fillId="3" borderId="31" xfId="4" applyNumberFormat="1" applyFont="1" applyFill="1" applyBorder="1" applyAlignment="1">
      <alignment horizontal="left"/>
    </xf>
    <xf numFmtId="0" fontId="22" fillId="3" borderId="29" xfId="4" applyNumberFormat="1" applyFont="1" applyFill="1" applyBorder="1" applyAlignment="1">
      <alignment horizontal="left"/>
    </xf>
    <xf numFmtId="2" fontId="22" fillId="3" borderId="54" xfId="4" applyNumberFormat="1" applyFont="1" applyFill="1" applyBorder="1" applyAlignment="1">
      <alignment horizontal="left"/>
    </xf>
    <xf numFmtId="4" fontId="22" fillId="3" borderId="26" xfId="4" applyNumberFormat="1" applyFont="1" applyFill="1" applyBorder="1" applyAlignment="1">
      <alignment horizontal="left"/>
    </xf>
    <xf numFmtId="0" fontId="22" fillId="3" borderId="32" xfId="4" applyNumberFormat="1" applyFont="1" applyFill="1" applyBorder="1" applyAlignment="1">
      <alignment horizontal="righ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2" fontId="22" fillId="3" borderId="60" xfId="4" applyNumberFormat="1" applyFont="1" applyFill="1" applyBorder="1" applyAlignment="1">
      <alignment horizontal="left"/>
    </xf>
    <xf numFmtId="0" fontId="22" fillId="3" borderId="67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0" fontId="22" fillId="3" borderId="63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3" borderId="50" xfId="4" applyNumberFormat="1" applyFont="1" applyFill="1" applyBorder="1" applyAlignment="1">
      <alignment horizontal="center"/>
    </xf>
    <xf numFmtId="4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1" fontId="22" fillId="3" borderId="21" xfId="4" applyNumberFormat="1" applyFont="1" applyFill="1" applyBorder="1" applyAlignment="1">
      <alignment horizontal="center"/>
    </xf>
    <xf numFmtId="3" fontId="6" fillId="14" borderId="1" xfId="2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4" fontId="22" fillId="3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2" fontId="22" fillId="3" borderId="40" xfId="4" applyNumberFormat="1" applyFont="1" applyFill="1" applyBorder="1" applyAlignment="1">
      <alignment horizontal="left"/>
    </xf>
    <xf numFmtId="0" fontId="22" fillId="3" borderId="36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3" borderId="37" xfId="4" applyNumberFormat="1" applyFont="1" applyFill="1" applyBorder="1" applyAlignment="1">
      <alignment horizontal="center"/>
    </xf>
    <xf numFmtId="4" fontId="22" fillId="3" borderId="23" xfId="4" applyNumberFormat="1" applyFont="1" applyFill="1" applyBorder="1" applyAlignment="1">
      <alignment horizontal="left"/>
    </xf>
    <xf numFmtId="0" fontId="22" fillId="3" borderId="28" xfId="4" applyNumberFormat="1" applyFont="1" applyFill="1" applyBorder="1" applyAlignment="1">
      <alignment horizontal="left"/>
    </xf>
    <xf numFmtId="0" fontId="22" fillId="3" borderId="29" xfId="4" applyNumberFormat="1" applyFont="1" applyFill="1" applyBorder="1" applyAlignment="1">
      <alignment horizontal="right"/>
    </xf>
    <xf numFmtId="4" fontId="22" fillId="10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3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0" fillId="15" borderId="7" xfId="0" applyFill="1" applyBorder="1"/>
    <xf numFmtId="0" fontId="22" fillId="3" borderId="17" xfId="4" applyNumberFormat="1" applyFont="1" applyFill="1" applyBorder="1" applyAlignment="1">
      <alignment horizontal="left"/>
    </xf>
    <xf numFmtId="4" fontId="7" fillId="10" borderId="2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2" fillId="3" borderId="0" xfId="0" applyFont="1" applyFill="1"/>
    <xf numFmtId="3" fontId="6" fillId="15" borderId="6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8" fillId="10" borderId="0" xfId="0" applyNumberFormat="1" applyFont="1" applyFill="1"/>
    <xf numFmtId="0" fontId="8" fillId="0" borderId="1" xfId="0" applyFont="1" applyBorder="1" applyAlignment="1">
      <alignment horizontal="center" vertical="center"/>
    </xf>
    <xf numFmtId="3" fontId="26" fillId="0" borderId="19" xfId="4" applyNumberFormat="1" applyFont="1" applyFill="1" applyBorder="1" applyAlignment="1">
      <alignment horizontal="center" vertical="center"/>
    </xf>
    <xf numFmtId="3" fontId="26" fillId="0" borderId="14" xfId="4" applyNumberFormat="1" applyFont="1" applyFill="1" applyBorder="1" applyAlignment="1">
      <alignment horizontal="center" vertical="center"/>
    </xf>
    <xf numFmtId="3" fontId="26" fillId="0" borderId="16" xfId="4" applyNumberFormat="1" applyFont="1" applyFill="1" applyBorder="1" applyAlignment="1">
      <alignment horizontal="center" vertical="center"/>
    </xf>
    <xf numFmtId="3" fontId="26" fillId="0" borderId="42" xfId="4" applyNumberFormat="1" applyFont="1" applyFill="1" applyBorder="1" applyAlignment="1">
      <alignment horizontal="center" vertical="center"/>
    </xf>
    <xf numFmtId="3" fontId="26" fillId="0" borderId="43" xfId="4" applyNumberFormat="1" applyFont="1" applyFill="1" applyBorder="1" applyAlignment="1">
      <alignment horizontal="center" vertical="center"/>
    </xf>
    <xf numFmtId="3" fontId="26" fillId="0" borderId="45" xfId="4" applyNumberFormat="1" applyFont="1" applyFill="1" applyBorder="1" applyAlignment="1">
      <alignment horizontal="center" vertical="center"/>
    </xf>
    <xf numFmtId="0" fontId="15" fillId="0" borderId="43" xfId="3" applyBorder="1" applyAlignment="1">
      <alignment horizontal="left"/>
    </xf>
    <xf numFmtId="3" fontId="26" fillId="13" borderId="20" xfId="4" applyNumberFormat="1" applyFont="1" applyFill="1" applyBorder="1" applyAlignment="1">
      <alignment horizontal="center"/>
    </xf>
    <xf numFmtId="3" fontId="26" fillId="13" borderId="41" xfId="4" applyNumberFormat="1" applyFont="1" applyFill="1" applyBorder="1" applyAlignment="1">
      <alignment horizontal="center"/>
    </xf>
    <xf numFmtId="3" fontId="26" fillId="19" borderId="19" xfId="4" applyNumberFormat="1" applyFont="1" applyFill="1" applyBorder="1" applyAlignment="1">
      <alignment horizontal="center" vertical="center"/>
    </xf>
    <xf numFmtId="3" fontId="26" fillId="19" borderId="14" xfId="4" applyNumberFormat="1" applyFont="1" applyFill="1" applyBorder="1" applyAlignment="1">
      <alignment horizontal="center" vertical="center"/>
    </xf>
    <xf numFmtId="3" fontId="26" fillId="19" borderId="16" xfId="4" applyNumberFormat="1" applyFont="1" applyFill="1" applyBorder="1" applyAlignment="1">
      <alignment horizontal="center" vertical="center"/>
    </xf>
    <xf numFmtId="3" fontId="26" fillId="19" borderId="42" xfId="4" applyNumberFormat="1" applyFont="1" applyFill="1" applyBorder="1" applyAlignment="1">
      <alignment horizontal="center" vertical="center"/>
    </xf>
    <xf numFmtId="3" fontId="26" fillId="19" borderId="43" xfId="4" applyNumberFormat="1" applyFont="1" applyFill="1" applyBorder="1" applyAlignment="1">
      <alignment horizontal="center" vertical="center"/>
    </xf>
    <xf numFmtId="3" fontId="26" fillId="19" borderId="45" xfId="4" applyNumberFormat="1" applyFont="1" applyFill="1" applyBorder="1" applyAlignment="1">
      <alignment horizontal="center" vertical="center"/>
    </xf>
    <xf numFmtId="3" fontId="26" fillId="16" borderId="19" xfId="4" applyNumberFormat="1" applyFont="1" applyFill="1" applyBorder="1" applyAlignment="1">
      <alignment horizontal="center" vertical="center"/>
    </xf>
    <xf numFmtId="3" fontId="26" fillId="16" borderId="14" xfId="4" applyNumberFormat="1" applyFont="1" applyFill="1" applyBorder="1" applyAlignment="1">
      <alignment horizontal="center" vertical="center"/>
    </xf>
    <xf numFmtId="3" fontId="26" fillId="16" borderId="16" xfId="4" applyNumberFormat="1" applyFont="1" applyFill="1" applyBorder="1" applyAlignment="1">
      <alignment horizontal="center" vertical="center"/>
    </xf>
    <xf numFmtId="3" fontId="26" fillId="16" borderId="42" xfId="4" applyNumberFormat="1" applyFont="1" applyFill="1" applyBorder="1" applyAlignment="1">
      <alignment horizontal="center" vertical="center"/>
    </xf>
    <xf numFmtId="3" fontId="26" fillId="16" borderId="43" xfId="4" applyNumberFormat="1" applyFont="1" applyFill="1" applyBorder="1" applyAlignment="1">
      <alignment horizontal="center" vertical="center"/>
    </xf>
    <xf numFmtId="3" fontId="26" fillId="16" borderId="45" xfId="4" applyNumberFormat="1" applyFont="1" applyFill="1" applyBorder="1" applyAlignment="1">
      <alignment horizontal="center" vertical="center"/>
    </xf>
    <xf numFmtId="3" fontId="26" fillId="13" borderId="14" xfId="4" applyNumberFormat="1" applyFont="1" applyFill="1" applyBorder="1" applyAlignment="1">
      <alignment horizontal="center"/>
    </xf>
    <xf numFmtId="3" fontId="26" fillId="13" borderId="43" xfId="4" applyNumberFormat="1" applyFont="1" applyFill="1" applyBorder="1" applyAlignment="1">
      <alignment horizontal="center"/>
    </xf>
    <xf numFmtId="3" fontId="26" fillId="10" borderId="19" xfId="4" applyNumberFormat="1" applyFont="1" applyFill="1" applyBorder="1" applyAlignment="1">
      <alignment horizontal="center" vertical="center"/>
    </xf>
    <xf numFmtId="3" fontId="26" fillId="10" borderId="14" xfId="4" applyNumberFormat="1" applyFont="1" applyFill="1" applyBorder="1" applyAlignment="1">
      <alignment horizontal="center" vertical="center"/>
    </xf>
    <xf numFmtId="3" fontId="26" fillId="10" borderId="16" xfId="4" applyNumberFormat="1" applyFont="1" applyFill="1" applyBorder="1" applyAlignment="1">
      <alignment horizontal="center" vertical="center"/>
    </xf>
    <xf numFmtId="3" fontId="26" fillId="10" borderId="42" xfId="4" applyNumberFormat="1" applyFont="1" applyFill="1" applyBorder="1" applyAlignment="1">
      <alignment horizontal="center" vertical="center"/>
    </xf>
    <xf numFmtId="3" fontId="26" fillId="10" borderId="43" xfId="4" applyNumberFormat="1" applyFont="1" applyFill="1" applyBorder="1" applyAlignment="1">
      <alignment horizontal="center" vertical="center"/>
    </xf>
    <xf numFmtId="3" fontId="26" fillId="10" borderId="45" xfId="4" applyNumberFormat="1" applyFont="1" applyFill="1" applyBorder="1" applyAlignment="1">
      <alignment horizontal="center" vertical="center"/>
    </xf>
    <xf numFmtId="3" fontId="26" fillId="13" borderId="46" xfId="4" applyNumberFormat="1" applyFont="1" applyFill="1" applyBorder="1" applyAlignment="1">
      <alignment horizontal="center"/>
    </xf>
    <xf numFmtId="3" fontId="26" fillId="13" borderId="47" xfId="4" applyNumberFormat="1" applyFont="1" applyFill="1" applyBorder="1" applyAlignment="1">
      <alignment horizontal="center"/>
    </xf>
    <xf numFmtId="3" fontId="26" fillId="10" borderId="79" xfId="4" applyNumberFormat="1" applyFont="1" applyFill="1" applyBorder="1" applyAlignment="1">
      <alignment horizontal="center" vertical="center"/>
    </xf>
    <xf numFmtId="3" fontId="26" fillId="10" borderId="1" xfId="4" applyNumberFormat="1" applyFont="1" applyFill="1" applyBorder="1" applyAlignment="1">
      <alignment horizontal="center" vertical="center"/>
    </xf>
    <xf numFmtId="3" fontId="26" fillId="10" borderId="69" xfId="4" applyNumberFormat="1" applyFont="1" applyFill="1" applyBorder="1" applyAlignment="1">
      <alignment horizontal="center" vertical="center"/>
    </xf>
    <xf numFmtId="3" fontId="26" fillId="10" borderId="70" xfId="4" applyNumberFormat="1" applyFont="1" applyFill="1" applyBorder="1" applyAlignment="1">
      <alignment horizontal="center" vertical="center"/>
    </xf>
    <xf numFmtId="3" fontId="26" fillId="10" borderId="68" xfId="4" applyNumberFormat="1" applyFont="1" applyFill="1" applyBorder="1" applyAlignment="1">
      <alignment horizontal="center" vertical="center"/>
    </xf>
    <xf numFmtId="3" fontId="26" fillId="10" borderId="80" xfId="4" applyNumberFormat="1" applyFont="1" applyFill="1" applyBorder="1" applyAlignment="1">
      <alignment horizontal="center" vertical="center"/>
    </xf>
    <xf numFmtId="3" fontId="26" fillId="10" borderId="76" xfId="4" applyNumberFormat="1" applyFont="1" applyFill="1" applyBorder="1" applyAlignment="1">
      <alignment horizontal="center" vertical="center"/>
    </xf>
    <xf numFmtId="3" fontId="26" fillId="10" borderId="77" xfId="4" applyNumberFormat="1" applyFont="1" applyFill="1" applyBorder="1" applyAlignment="1">
      <alignment horizontal="center" vertical="center"/>
    </xf>
    <xf numFmtId="3" fontId="26" fillId="21" borderId="1" xfId="4" applyNumberFormat="1" applyFont="1" applyFill="1" applyBorder="1" applyAlignment="1">
      <alignment horizontal="center" vertical="center"/>
    </xf>
    <xf numFmtId="3" fontId="26" fillId="21" borderId="76" xfId="4" applyNumberFormat="1" applyFont="1" applyFill="1" applyBorder="1" applyAlignment="1">
      <alignment horizontal="center" vertical="center"/>
    </xf>
    <xf numFmtId="3" fontId="26" fillId="21" borderId="72" xfId="4" applyNumberFormat="1" applyFont="1" applyFill="1" applyBorder="1" applyAlignment="1">
      <alignment horizontal="center" vertical="center"/>
    </xf>
    <xf numFmtId="3" fontId="26" fillId="21" borderId="73" xfId="4" applyNumberFormat="1" applyFont="1" applyFill="1" applyBorder="1" applyAlignment="1">
      <alignment horizontal="center" vertical="center"/>
    </xf>
    <xf numFmtId="3" fontId="26" fillId="21" borderId="74" xfId="4" applyNumberFormat="1" applyFont="1" applyFill="1" applyBorder="1" applyAlignment="1">
      <alignment horizontal="center" vertical="center"/>
    </xf>
    <xf numFmtId="3" fontId="26" fillId="20" borderId="81" xfId="4" applyNumberFormat="1" applyFont="1" applyFill="1" applyBorder="1" applyAlignment="1">
      <alignment horizontal="center" vertical="center"/>
    </xf>
    <xf numFmtId="3" fontId="26" fillId="20" borderId="82" xfId="4" applyNumberFormat="1" applyFont="1" applyFill="1" applyBorder="1" applyAlignment="1">
      <alignment horizontal="center" vertical="center"/>
    </xf>
    <xf numFmtId="3" fontId="26" fillId="20" borderId="73" xfId="4" applyNumberFormat="1" applyFont="1" applyFill="1" applyBorder="1" applyAlignment="1">
      <alignment horizontal="center" vertical="center"/>
    </xf>
    <xf numFmtId="3" fontId="26" fillId="20" borderId="83" xfId="4" applyNumberFormat="1" applyFont="1" applyFill="1" applyBorder="1" applyAlignment="1">
      <alignment horizontal="center" vertical="center"/>
    </xf>
    <xf numFmtId="3" fontId="26" fillId="10" borderId="72" xfId="4" applyNumberFormat="1" applyFont="1" applyFill="1" applyBorder="1" applyAlignment="1">
      <alignment horizontal="center" vertical="center"/>
    </xf>
    <xf numFmtId="3" fontId="26" fillId="10" borderId="74" xfId="4" applyNumberFormat="1" applyFont="1" applyFill="1" applyBorder="1" applyAlignment="1">
      <alignment horizontal="center" vertical="center"/>
    </xf>
    <xf numFmtId="3" fontId="26" fillId="20" borderId="1" xfId="4" applyNumberFormat="1" applyFont="1" applyFill="1" applyBorder="1" applyAlignment="1">
      <alignment horizontal="center" vertical="center"/>
    </xf>
    <xf numFmtId="3" fontId="26" fillId="20" borderId="69" xfId="4" applyNumberFormat="1" applyFont="1" applyFill="1" applyBorder="1" applyAlignment="1">
      <alignment horizontal="center" vertical="center"/>
    </xf>
    <xf numFmtId="3" fontId="26" fillId="20" borderId="70" xfId="4" applyNumberFormat="1" applyFont="1" applyFill="1" applyBorder="1" applyAlignment="1">
      <alignment horizontal="center" vertical="center"/>
    </xf>
    <xf numFmtId="3" fontId="26" fillId="20" borderId="68" xfId="4" applyNumberFormat="1" applyFont="1" applyFill="1" applyBorder="1" applyAlignment="1">
      <alignment horizontal="center" vertical="center"/>
    </xf>
    <xf numFmtId="0" fontId="25" fillId="10" borderId="3" xfId="3" applyNumberFormat="1" applyFont="1" applyFill="1" applyBorder="1" applyAlignment="1">
      <alignment horizontal="center"/>
    </xf>
    <xf numFmtId="0" fontId="25" fillId="10" borderId="5" xfId="3" applyNumberFormat="1" applyFont="1" applyFill="1" applyBorder="1" applyAlignment="1">
      <alignment horizontal="center"/>
    </xf>
    <xf numFmtId="0" fontId="25" fillId="10" borderId="10" xfId="3" applyNumberFormat="1" applyFont="1" applyFill="1" applyBorder="1" applyAlignment="1">
      <alignment horizontal="center"/>
    </xf>
    <xf numFmtId="0" fontId="22" fillId="1" borderId="0" xfId="4" applyNumberFormat="1" applyFont="1" applyFill="1" applyBorder="1" applyAlignment="1">
      <alignment horizontal="left"/>
    </xf>
    <xf numFmtId="0" fontId="22" fillId="1" borderId="25" xfId="4" applyNumberFormat="1" applyFont="1" applyFill="1" applyBorder="1" applyAlignment="1">
      <alignment horizontal="left"/>
    </xf>
    <xf numFmtId="4" fontId="22" fillId="1" borderId="25" xfId="4" applyNumberFormat="1" applyFont="1" applyFill="1" applyBorder="1" applyAlignment="1">
      <alignment horizontal="left"/>
    </xf>
    <xf numFmtId="4" fontId="22" fillId="1" borderId="0" xfId="4" applyNumberFormat="1" applyFont="1" applyFill="1" applyBorder="1" applyAlignment="1">
      <alignment horizontal="left"/>
    </xf>
    <xf numFmtId="0" fontId="22" fillId="1" borderId="43" xfId="4" applyNumberFormat="1" applyFont="1" applyFill="1" applyBorder="1" applyAlignment="1">
      <alignment horizontal="left"/>
    </xf>
    <xf numFmtId="0" fontId="22" fillId="1" borderId="44" xfId="4" applyNumberFormat="1" applyFont="1" applyFill="1" applyBorder="1" applyAlignment="1">
      <alignment horizontal="left"/>
    </xf>
    <xf numFmtId="0" fontId="22" fillId="1" borderId="26" xfId="4" applyNumberFormat="1" applyFont="1" applyFill="1" applyBorder="1" applyAlignment="1">
      <alignment horizontal="left"/>
    </xf>
    <xf numFmtId="1" fontId="21" fillId="11" borderId="23" xfId="4" applyNumberFormat="1" applyFont="1" applyFill="1" applyBorder="1" applyAlignment="1">
      <alignment horizontal="center" vertical="center"/>
    </xf>
    <xf numFmtId="1" fontId="21" fillId="11" borderId="42" xfId="4" applyNumberFormat="1" applyFont="1" applyFill="1" applyBorder="1" applyAlignment="1">
      <alignment horizontal="center" vertical="center"/>
    </xf>
    <xf numFmtId="1" fontId="21" fillId="11" borderId="22" xfId="4" applyNumberFormat="1" applyFont="1" applyFill="1" applyBorder="1" applyAlignment="1">
      <alignment horizontal="center" vertical="center"/>
    </xf>
    <xf numFmtId="1" fontId="21" fillId="11" borderId="41" xfId="4" applyNumberFormat="1" applyFont="1" applyFill="1" applyBorder="1" applyAlignment="1">
      <alignment horizontal="center" vertical="center"/>
    </xf>
    <xf numFmtId="0" fontId="22" fillId="1" borderId="23" xfId="4" applyNumberFormat="1" applyFont="1" applyFill="1" applyBorder="1" applyAlignment="1">
      <alignment horizontal="left"/>
    </xf>
    <xf numFmtId="0" fontId="22" fillId="1" borderId="42" xfId="4" applyNumberFormat="1" applyFont="1" applyFill="1" applyBorder="1" applyAlignment="1">
      <alignment horizontal="left"/>
    </xf>
    <xf numFmtId="4" fontId="22" fillId="1" borderId="23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57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3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6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7" borderId="25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left"/>
    </xf>
    <xf numFmtId="0" fontId="22" fillId="18" borderId="26" xfId="4" applyNumberFormat="1" applyFont="1" applyFill="1" applyBorder="1" applyAlignment="1">
      <alignment horizontal="left"/>
    </xf>
    <xf numFmtId="0" fontId="22" fillId="18" borderId="23" xfId="4" applyNumberFormat="1" applyFont="1" applyFill="1" applyBorder="1" applyAlignment="1">
      <alignment horizontal="left"/>
    </xf>
    <xf numFmtId="1" fontId="21" fillId="11" borderId="48" xfId="4" applyNumberFormat="1" applyFont="1" applyFill="1" applyBorder="1" applyAlignment="1">
      <alignment horizontal="center" vertical="center"/>
    </xf>
    <xf numFmtId="1" fontId="21" fillId="11" borderId="56" xfId="4" applyNumberFormat="1" applyFont="1" applyFill="1" applyBorder="1" applyAlignment="1">
      <alignment horizontal="center" vertical="center"/>
    </xf>
    <xf numFmtId="1" fontId="21" fillId="11" borderId="65" xfId="4" applyNumberFormat="1" applyFont="1" applyFill="1" applyBorder="1" applyAlignment="1">
      <alignment horizontal="center" vertical="center"/>
    </xf>
    <xf numFmtId="1" fontId="21" fillId="11" borderId="53" xfId="4" applyNumberFormat="1" applyFont="1" applyFill="1" applyBorder="1" applyAlignment="1">
      <alignment horizontal="center" vertical="center"/>
    </xf>
    <xf numFmtId="1" fontId="21" fillId="11" borderId="66" xfId="4" applyNumberFormat="1" applyFont="1" applyFill="1" applyBorder="1" applyAlignment="1">
      <alignment horizontal="center" vertical="center"/>
    </xf>
    <xf numFmtId="1" fontId="26" fillId="17" borderId="52" xfId="4" applyNumberFormat="1" applyFont="1" applyFill="1" applyBorder="1" applyAlignment="1">
      <alignment horizontal="center" vertical="center" wrapText="1"/>
    </xf>
    <xf numFmtId="1" fontId="26" fillId="17" borderId="50" xfId="4" applyNumberFormat="1" applyFont="1" applyFill="1" applyBorder="1" applyAlignment="1">
      <alignment horizontal="center" vertical="center" wrapText="1"/>
    </xf>
    <xf numFmtId="1" fontId="26" fillId="17" borderId="51" xfId="4" applyNumberFormat="1" applyFont="1" applyFill="1" applyBorder="1" applyAlignment="1">
      <alignment horizontal="center" vertical="center" wrapText="1"/>
    </xf>
    <xf numFmtId="1" fontId="26" fillId="17" borderId="25" xfId="4" applyNumberFormat="1" applyFont="1" applyFill="1" applyBorder="1" applyAlignment="1">
      <alignment horizontal="center" vertical="center" wrapText="1"/>
    </xf>
    <xf numFmtId="1" fontId="26" fillId="17" borderId="0" xfId="4" applyNumberFormat="1" applyFont="1" applyFill="1" applyBorder="1" applyAlignment="1">
      <alignment horizontal="center" vertical="center" wrapText="1"/>
    </xf>
    <xf numFmtId="1" fontId="26" fillId="17" borderId="24" xfId="4" applyNumberFormat="1" applyFont="1" applyFill="1" applyBorder="1" applyAlignment="1">
      <alignment horizontal="center" vertical="center" wrapText="1"/>
    </xf>
    <xf numFmtId="1" fontId="26" fillId="17" borderId="31" xfId="4" applyNumberFormat="1" applyFont="1" applyFill="1" applyBorder="1" applyAlignment="1">
      <alignment horizontal="center" vertical="center" wrapText="1"/>
    </xf>
    <xf numFmtId="1" fontId="26" fillId="17" borderId="29" xfId="4" applyNumberFormat="1" applyFont="1" applyFill="1" applyBorder="1" applyAlignment="1">
      <alignment horizontal="center" vertical="center" wrapText="1"/>
    </xf>
    <xf numFmtId="1" fontId="26" fillId="17" borderId="30" xfId="4" applyNumberFormat="1" applyFont="1" applyFill="1" applyBorder="1" applyAlignment="1">
      <alignment horizontal="center" vertical="center" wrapText="1"/>
    </xf>
    <xf numFmtId="0" fontId="22" fillId="10" borderId="25" xfId="4" applyNumberFormat="1" applyFont="1" applyFill="1" applyBorder="1" applyAlignment="1">
      <alignment horizontal="left"/>
    </xf>
    <xf numFmtId="1" fontId="21" fillId="11" borderId="64" xfId="4" applyNumberFormat="1" applyFont="1" applyFill="1" applyBorder="1" applyAlignment="1">
      <alignment horizontal="center" vertical="center"/>
    </xf>
    <xf numFmtId="1" fontId="21" fillId="11" borderId="18" xfId="4" applyNumberFormat="1" applyFont="1" applyFill="1" applyBorder="1" applyAlignment="1">
      <alignment horizontal="center" vertical="center"/>
    </xf>
    <xf numFmtId="0" fontId="22" fillId="3" borderId="23" xfId="4" applyNumberFormat="1" applyFont="1" applyFill="1" applyBorder="1" applyAlignment="1">
      <alignment horizontal="left"/>
    </xf>
    <xf numFmtId="1" fontId="26" fillId="17" borderId="35" xfId="4" applyNumberFormat="1" applyFont="1" applyFill="1" applyBorder="1" applyAlignment="1">
      <alignment horizontal="center" vertical="center" wrapText="1"/>
    </xf>
    <xf numFmtId="1" fontId="26" fillId="17" borderId="33" xfId="4" applyNumberFormat="1" applyFont="1" applyFill="1" applyBorder="1" applyAlignment="1">
      <alignment horizontal="center" vertical="center" wrapText="1"/>
    </xf>
    <xf numFmtId="1" fontId="26" fillId="17" borderId="34" xfId="4" applyNumberFormat="1" applyFont="1" applyFill="1" applyBorder="1" applyAlignment="1">
      <alignment horizontal="center" vertical="center" wrapText="1"/>
    </xf>
    <xf numFmtId="0" fontId="22" fillId="10" borderId="24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0" fontId="22" fillId="10" borderId="26" xfId="4" applyNumberFormat="1" applyFont="1" applyFill="1" applyBorder="1" applyAlignment="1">
      <alignment horizontal="left"/>
    </xf>
    <xf numFmtId="0" fontId="24" fillId="17" borderId="25" xfId="4" applyNumberFormat="1" applyFont="1" applyFill="1" applyBorder="1" applyAlignment="1">
      <alignment horizontal="left"/>
    </xf>
    <xf numFmtId="0" fontId="24" fillId="17" borderId="0" xfId="4" applyNumberFormat="1" applyFont="1" applyFill="1" applyBorder="1" applyAlignment="1">
      <alignment horizontal="left"/>
    </xf>
    <xf numFmtId="1" fontId="21" fillId="11" borderId="58" xfId="4" applyNumberFormat="1" applyFont="1" applyFill="1" applyBorder="1" applyAlignment="1">
      <alignment horizontal="center" vertical="center"/>
    </xf>
    <xf numFmtId="1" fontId="26" fillId="17" borderId="39" xfId="4" applyNumberFormat="1" applyFont="1" applyFill="1" applyBorder="1" applyAlignment="1">
      <alignment horizontal="center" vertical="center" wrapText="1"/>
    </xf>
    <xf numFmtId="1" fontId="26" fillId="17" borderId="21" xfId="4" applyNumberFormat="1" applyFont="1" applyFill="1" applyBorder="1" applyAlignment="1">
      <alignment horizontal="center" vertical="center" wrapText="1"/>
    </xf>
    <xf numFmtId="1" fontId="26" fillId="17" borderId="38" xfId="4" applyNumberFormat="1" applyFont="1" applyFill="1" applyBorder="1" applyAlignment="1">
      <alignment horizontal="center" vertical="center" wrapText="1"/>
    </xf>
    <xf numFmtId="1" fontId="21" fillId="11" borderId="27" xfId="4" applyNumberFormat="1" applyFont="1" applyFill="1" applyBorder="1" applyAlignment="1">
      <alignment horizontal="center" vertical="center"/>
    </xf>
    <xf numFmtId="1" fontId="26" fillId="17" borderId="60" xfId="4" applyNumberFormat="1" applyFont="1" applyFill="1" applyBorder="1" applyAlignment="1">
      <alignment horizontal="center" vertical="center" wrapText="1"/>
    </xf>
    <xf numFmtId="1" fontId="26" fillId="17" borderId="57" xfId="4" applyNumberFormat="1" applyFont="1" applyFill="1" applyBorder="1" applyAlignment="1">
      <alignment horizontal="center" vertical="center" wrapText="1"/>
    </xf>
    <xf numFmtId="1" fontId="26" fillId="17" borderId="63" xfId="4" applyNumberFormat="1" applyFont="1" applyFill="1" applyBorder="1" applyAlignment="1">
      <alignment horizontal="center" vertical="center" wrapText="1"/>
    </xf>
    <xf numFmtId="0" fontId="22" fillId="10" borderId="57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0" fontId="22" fillId="17" borderId="26" xfId="4" applyNumberFormat="1" applyFont="1" applyFill="1" applyBorder="1" applyAlignment="1">
      <alignment horizontal="left"/>
    </xf>
    <xf numFmtId="1" fontId="21" fillId="11" borderId="59" xfId="4" applyNumberFormat="1" applyFont="1" applyFill="1" applyBorder="1" applyAlignment="1">
      <alignment horizontal="center" vertical="center"/>
    </xf>
    <xf numFmtId="1" fontId="21" fillId="11" borderId="61" xfId="4" applyNumberFormat="1" applyFont="1" applyFill="1" applyBorder="1" applyAlignment="1">
      <alignment horizontal="center" vertical="center"/>
    </xf>
    <xf numFmtId="1" fontId="21" fillId="11" borderId="62" xfId="4" applyNumberFormat="1" applyFont="1" applyFill="1" applyBorder="1" applyAlignment="1">
      <alignment horizontal="center" vertical="center"/>
    </xf>
    <xf numFmtId="0" fontId="21" fillId="12" borderId="13" xfId="4" applyNumberFormat="1" applyFont="1" applyFill="1" applyBorder="1" applyAlignment="1">
      <alignment horizontal="center" vertical="center"/>
    </xf>
    <xf numFmtId="0" fontId="21" fillId="12" borderId="14" xfId="4" applyNumberFormat="1" applyFont="1" applyFill="1" applyBorder="1" applyAlignment="1">
      <alignment horizontal="center" vertical="center"/>
    </xf>
    <xf numFmtId="0" fontId="21" fillId="12" borderId="15" xfId="4" applyNumberFormat="1" applyFont="1" applyFill="1" applyBorder="1" applyAlignment="1">
      <alignment horizontal="center" vertical="center"/>
    </xf>
    <xf numFmtId="4" fontId="22" fillId="3" borderId="25" xfId="4" applyNumberFormat="1" applyFont="1" applyFill="1" applyBorder="1" applyAlignment="1">
      <alignment horizontal="left"/>
    </xf>
    <xf numFmtId="0" fontId="21" fillId="12" borderId="16" xfId="4" applyNumberFormat="1" applyFont="1" applyFill="1" applyBorder="1" applyAlignment="1">
      <alignment horizontal="center" vertical="center"/>
    </xf>
    <xf numFmtId="0" fontId="21" fillId="12" borderId="19" xfId="4" applyNumberFormat="1" applyFont="1" applyFill="1" applyBorder="1" applyAlignment="1">
      <alignment horizontal="center" vertical="center"/>
    </xf>
    <xf numFmtId="0" fontId="22" fillId="17" borderId="23" xfId="4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10" borderId="3" xfId="4" applyNumberFormat="1" applyFont="1" applyFill="1" applyBorder="1" applyAlignment="1">
      <alignment horizontal="center" vertical="center"/>
    </xf>
    <xf numFmtId="0" fontId="21" fillId="10" borderId="5" xfId="4" applyNumberFormat="1" applyFont="1" applyFill="1" applyBorder="1" applyAlignment="1">
      <alignment horizontal="center" vertical="center"/>
    </xf>
    <xf numFmtId="0" fontId="21" fillId="10" borderId="10" xfId="4" applyNumberFormat="1" applyFont="1" applyFill="1" applyBorder="1" applyAlignment="1">
      <alignment horizontal="center" vertical="center"/>
    </xf>
    <xf numFmtId="0" fontId="21" fillId="16" borderId="13" xfId="4" applyNumberFormat="1" applyFont="1" applyFill="1" applyBorder="1" applyAlignment="1">
      <alignment horizontal="center" vertical="center"/>
    </xf>
    <xf numFmtId="0" fontId="21" fillId="16" borderId="14" xfId="4" applyNumberFormat="1" applyFont="1" applyFill="1" applyBorder="1" applyAlignment="1">
      <alignment horizontal="center" vertical="center"/>
    </xf>
    <xf numFmtId="0" fontId="21" fillId="16" borderId="15" xfId="4" applyNumberFormat="1" applyFont="1" applyFill="1" applyBorder="1" applyAlignment="1">
      <alignment horizontal="center" vertical="center"/>
    </xf>
    <xf numFmtId="0" fontId="21" fillId="10" borderId="11" xfId="4" applyNumberFormat="1" applyFont="1" applyFill="1" applyBorder="1" applyAlignment="1">
      <alignment horizontal="center" vertical="center"/>
    </xf>
    <xf numFmtId="0" fontId="21" fillId="10" borderId="13" xfId="4" applyNumberFormat="1" applyFont="1" applyFill="1" applyBorder="1" applyAlignment="1">
      <alignment horizontal="center" vertical="center"/>
    </xf>
    <xf numFmtId="0" fontId="21" fillId="10" borderId="14" xfId="4" applyNumberFormat="1" applyFont="1" applyFill="1" applyBorder="1" applyAlignment="1">
      <alignment horizontal="center" vertical="center"/>
    </xf>
    <xf numFmtId="0" fontId="21" fillId="10" borderId="15" xfId="4" applyNumberFormat="1" applyFont="1" applyFill="1" applyBorder="1" applyAlignment="1">
      <alignment horizontal="center" vertical="center"/>
    </xf>
    <xf numFmtId="0" fontId="21" fillId="10" borderId="16" xfId="4" applyNumberFormat="1" applyFont="1" applyFill="1" applyBorder="1" applyAlignment="1">
      <alignment horizontal="center" vertical="center"/>
    </xf>
    <xf numFmtId="0" fontId="21" fillId="10" borderId="8" xfId="4" applyNumberFormat="1" applyFont="1" applyFill="1" applyBorder="1" applyAlignment="1">
      <alignment horizontal="center" vertical="center"/>
    </xf>
  </cellXfs>
  <cellStyles count="5">
    <cellStyle name="Название" xfId="3" builtinId="15"/>
    <cellStyle name="Нейтральный" xfId="2" builtinId="28"/>
    <cellStyle name="Обычный" xfId="0" builtinId="0"/>
    <cellStyle name="Обычный_Корпуса_SeltPd" xfId="4"/>
    <cellStyle name="Плохой" xfId="1" builtinId="27"/>
  </cellStyles>
  <dxfs count="1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F99CC"/>
      <color rgb="FFFFFFFF"/>
      <color rgb="FFFFCCCC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87;&#1077;&#1088;&#1077;&#1089;&#1095;&#1077;&#1090;%20&#1056;&#1077;&#1095;&#1085;&#1086;&#1081;%20&#1041;&#1088;&#1080;&#1079;_&#1091;&#1083;.%20&#1055;&#1072;&#1088;&#1091;&#1089;&#1085;&#1072;&#1103;-1/&#1058;&#1072;&#1073;&#1083;&#1080;&#1094;&#1072;%20&#1088;&#1077;&#1072;&#1083;&#1080;&#1079;&#1072;&#1094;&#1080;&#1080;_&#1046;&#1050;%20&#1056;&#1077;&#1095;&#1085;&#1086;&#1081;%20&#1073;&#1088;&#1080;&#1079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64;&#1072;&#1093;&#1084;&#1072;&#1090;&#1082;&#1072;/&#1064;&#1072;&#1093;&#1084;&#1072;&#1090;&#1082;&#1072;_&#1056;&#1041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 кв."/>
      <sheetName val="Шахматка"/>
      <sheetName val="ОФИСЫ"/>
    </sheetNames>
    <sheetDataSet>
      <sheetData sheetId="0" refreshError="1"/>
      <sheetData sheetId="1" refreshError="1">
        <row r="241">
          <cell r="N241">
            <v>48.3</v>
          </cell>
          <cell r="Z241">
            <v>2118290.6440677964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 кв."/>
      <sheetName val="Шахматка"/>
      <sheetName val="ОФИСЫ"/>
    </sheetNames>
    <sheetDataSet>
      <sheetData sheetId="0"/>
      <sheetData sheetId="1">
        <row r="3">
          <cell r="M3">
            <v>46.5</v>
          </cell>
        </row>
        <row r="43">
          <cell r="Q43">
            <v>42000</v>
          </cell>
        </row>
        <row r="89">
          <cell r="Q89">
            <v>43000</v>
          </cell>
        </row>
        <row r="171">
          <cell r="Q171">
            <v>42500</v>
          </cell>
        </row>
        <row r="216">
          <cell r="Q216">
            <v>44000</v>
          </cell>
        </row>
        <row r="221">
          <cell r="Q221">
            <v>42500</v>
          </cell>
        </row>
        <row r="226">
          <cell r="Q226">
            <v>41000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233"/>
  <sheetViews>
    <sheetView zoomScale="90" zoomScaleNormal="90" workbookViewId="0">
      <pane ySplit="1" topLeftCell="A2" activePane="bottomLeft" state="frozen"/>
      <selection pane="bottomLeft" activeCell="L1" sqref="L1:L69"/>
    </sheetView>
  </sheetViews>
  <sheetFormatPr defaultColWidth="9.140625" defaultRowHeight="15" outlineLevelCol="1"/>
  <cols>
    <col min="1" max="1" width="1.5703125" style="8" customWidth="1"/>
    <col min="2" max="2" width="7" style="8" customWidth="1"/>
    <col min="3" max="3" width="40.7109375" style="8" customWidth="1"/>
    <col min="4" max="5" width="9.28515625" style="8" customWidth="1"/>
    <col min="6" max="6" width="12" style="8" customWidth="1"/>
    <col min="7" max="8" width="9.140625" style="8"/>
    <col min="9" max="9" width="10.7109375" style="8" customWidth="1" outlineLevel="1"/>
    <col min="10" max="10" width="15.7109375" style="8" customWidth="1" outlineLevel="1"/>
    <col min="11" max="11" width="19.5703125" style="8" customWidth="1" outlineLevel="1"/>
    <col min="12" max="13" width="17.140625" style="8" customWidth="1"/>
    <col min="14" max="14" width="12.28515625" style="63" customWidth="1"/>
    <col min="15" max="15" width="15.5703125" style="63" customWidth="1"/>
    <col min="16" max="17" width="15.7109375" style="8" customWidth="1"/>
    <col min="18" max="18" width="15.5703125" style="8" hidden="1" customWidth="1"/>
    <col min="19" max="19" width="15" style="11" customWidth="1"/>
    <col min="20" max="20" width="14.7109375" style="10" hidden="1" customWidth="1"/>
    <col min="21" max="21" width="12" style="11" hidden="1" customWidth="1"/>
    <col min="22" max="23" width="14.28515625" style="10" hidden="1" customWidth="1"/>
    <col min="24" max="28" width="9.140625" style="8" hidden="1" customWidth="1"/>
    <col min="29" max="29" width="9.140625" style="8" customWidth="1"/>
    <col min="30" max="30" width="12.28515625" style="8" customWidth="1"/>
    <col min="31" max="32" width="14.28515625" style="8" customWidth="1"/>
    <col min="33" max="16384" width="9.140625" style="8"/>
  </cols>
  <sheetData>
    <row r="1" spans="1:32" s="49" customFormat="1" ht="75.75" customHeight="1" thickBot="1">
      <c r="A1" s="44"/>
      <c r="B1" s="51" t="s">
        <v>0</v>
      </c>
      <c r="C1" s="52" t="s">
        <v>15</v>
      </c>
      <c r="D1" s="51" t="s">
        <v>1</v>
      </c>
      <c r="E1" s="52" t="s">
        <v>2</v>
      </c>
      <c r="F1" s="51" t="s">
        <v>3</v>
      </c>
      <c r="G1" s="52" t="s">
        <v>4</v>
      </c>
      <c r="H1" s="51" t="s">
        <v>5</v>
      </c>
      <c r="I1" s="53" t="s">
        <v>6</v>
      </c>
      <c r="J1" s="53" t="s">
        <v>7</v>
      </c>
      <c r="K1" s="53" t="s">
        <v>8</v>
      </c>
      <c r="L1" s="53" t="s">
        <v>9</v>
      </c>
      <c r="M1" s="69" t="s">
        <v>37</v>
      </c>
      <c r="N1" s="59" t="s">
        <v>10</v>
      </c>
      <c r="O1" s="59" t="s">
        <v>11</v>
      </c>
      <c r="P1" s="51" t="s">
        <v>12</v>
      </c>
      <c r="Q1" s="45" t="s">
        <v>16</v>
      </c>
      <c r="R1" s="46" t="s">
        <v>17</v>
      </c>
      <c r="S1" s="47" t="s">
        <v>18</v>
      </c>
      <c r="T1" s="47" t="s">
        <v>19</v>
      </c>
      <c r="U1" s="47" t="s">
        <v>20</v>
      </c>
      <c r="V1" s="48" t="s">
        <v>21</v>
      </c>
      <c r="W1" s="48" t="s">
        <v>27</v>
      </c>
      <c r="AD1" s="67" t="s">
        <v>34</v>
      </c>
      <c r="AE1" s="67" t="s">
        <v>35</v>
      </c>
      <c r="AF1" s="67" t="s">
        <v>36</v>
      </c>
    </row>
    <row r="2" spans="1:32" ht="15.75" hidden="1">
      <c r="B2" s="34">
        <v>1</v>
      </c>
      <c r="C2" s="34" t="s">
        <v>23</v>
      </c>
      <c r="D2" s="35">
        <v>2</v>
      </c>
      <c r="E2" s="34">
        <v>1</v>
      </c>
      <c r="F2" s="36">
        <v>12</v>
      </c>
      <c r="G2" s="37">
        <v>3</v>
      </c>
      <c r="H2" s="34">
        <v>1</v>
      </c>
      <c r="I2" s="38">
        <v>19</v>
      </c>
      <c r="J2" s="38">
        <v>44.9</v>
      </c>
      <c r="K2" s="38">
        <v>46</v>
      </c>
      <c r="L2" s="38">
        <f t="shared" ref="L2:L8" si="0">K2*35000</f>
        <v>1610000</v>
      </c>
      <c r="M2" s="38">
        <f>L2/K2</f>
        <v>35000</v>
      </c>
      <c r="N2" s="60" t="s">
        <v>13</v>
      </c>
      <c r="O2" s="60" t="s">
        <v>14</v>
      </c>
      <c r="P2" s="39">
        <f>K2</f>
        <v>46</v>
      </c>
      <c r="Q2" s="40">
        <v>45000</v>
      </c>
      <c r="R2" s="40">
        <f>P2*Q2</f>
        <v>2070000</v>
      </c>
      <c r="S2" s="41">
        <f>Q2*P2</f>
        <v>2070000</v>
      </c>
      <c r="T2" s="42">
        <f t="shared" ref="T2:T53" si="1">S2/P2</f>
        <v>45000</v>
      </c>
      <c r="U2" s="42">
        <f t="shared" ref="U2:U53" si="2">(S2-L2)*18/118</f>
        <v>70169.491525423728</v>
      </c>
      <c r="V2" s="43"/>
      <c r="W2" s="43"/>
      <c r="AD2" s="68">
        <f>Q2-3000</f>
        <v>42000</v>
      </c>
      <c r="AE2" s="68">
        <f>AD2-(AD2*4.5%)-(AD2-M2)*18/118</f>
        <v>39042.203389830509</v>
      </c>
      <c r="AF2" s="68">
        <f>AE2*P2</f>
        <v>1795941.3559322034</v>
      </c>
    </row>
    <row r="3" spans="1:32" ht="15.75" hidden="1">
      <c r="B3" s="2">
        <v>2</v>
      </c>
      <c r="C3" s="2" t="s">
        <v>23</v>
      </c>
      <c r="D3" s="1">
        <v>2</v>
      </c>
      <c r="E3" s="2">
        <v>1</v>
      </c>
      <c r="F3" s="7">
        <v>15</v>
      </c>
      <c r="G3" s="3">
        <v>4</v>
      </c>
      <c r="H3" s="5">
        <v>1</v>
      </c>
      <c r="I3" s="4">
        <v>19.5</v>
      </c>
      <c r="J3" s="4">
        <v>45.1</v>
      </c>
      <c r="K3" s="4">
        <v>46.5</v>
      </c>
      <c r="L3" s="4">
        <f t="shared" si="0"/>
        <v>1627500</v>
      </c>
      <c r="M3" s="38">
        <f t="shared" ref="M3:M8" si="3">L3/K3</f>
        <v>35000</v>
      </c>
      <c r="N3" s="61" t="s">
        <v>13</v>
      </c>
      <c r="O3" s="61" t="s">
        <v>14</v>
      </c>
      <c r="P3" s="6">
        <f t="shared" ref="P3:P53" si="4">K3</f>
        <v>46.5</v>
      </c>
      <c r="Q3" s="12">
        <v>45000</v>
      </c>
      <c r="R3" s="12">
        <f t="shared" ref="R3:R53" si="5">P3*Q3</f>
        <v>2092500</v>
      </c>
      <c r="S3" s="41">
        <f t="shared" ref="S3:S8" si="6">Q3*P3</f>
        <v>2092500</v>
      </c>
      <c r="T3" s="13">
        <f t="shared" si="1"/>
        <v>45000</v>
      </c>
      <c r="U3" s="13">
        <f t="shared" si="2"/>
        <v>70932.203389830509</v>
      </c>
      <c r="V3" s="30"/>
      <c r="W3" s="30"/>
      <c r="AD3" s="68">
        <f t="shared" ref="AD3:AD8" si="7">Q3-3000</f>
        <v>42000</v>
      </c>
      <c r="AE3" s="68">
        <f t="shared" ref="AE3:AE8" si="8">AD3-(AD3*4.5%)-(AD3-M3)*18/118</f>
        <v>39042.203389830509</v>
      </c>
      <c r="AF3" s="68">
        <f t="shared" ref="AF3:AF8" si="9">AE3*P3</f>
        <v>1815462.4576271186</v>
      </c>
    </row>
    <row r="4" spans="1:32" ht="15.75" hidden="1">
      <c r="B4" s="2">
        <v>3</v>
      </c>
      <c r="C4" s="2" t="s">
        <v>23</v>
      </c>
      <c r="D4" s="1">
        <v>2</v>
      </c>
      <c r="E4" s="2">
        <v>1</v>
      </c>
      <c r="F4" s="7">
        <v>21</v>
      </c>
      <c r="G4" s="3">
        <v>4</v>
      </c>
      <c r="H4" s="5">
        <v>1</v>
      </c>
      <c r="I4" s="4">
        <v>19.5</v>
      </c>
      <c r="J4" s="4">
        <v>47.3</v>
      </c>
      <c r="K4" s="4">
        <v>48.7</v>
      </c>
      <c r="L4" s="4">
        <f t="shared" si="0"/>
        <v>1704500</v>
      </c>
      <c r="M4" s="38">
        <f t="shared" si="3"/>
        <v>35000</v>
      </c>
      <c r="N4" s="61" t="s">
        <v>13</v>
      </c>
      <c r="O4" s="61" t="s">
        <v>14</v>
      </c>
      <c r="P4" s="6">
        <f t="shared" si="4"/>
        <v>48.7</v>
      </c>
      <c r="Q4" s="12">
        <v>45000</v>
      </c>
      <c r="R4" s="12">
        <f t="shared" si="5"/>
        <v>2191500</v>
      </c>
      <c r="S4" s="41">
        <f t="shared" si="6"/>
        <v>2191500</v>
      </c>
      <c r="T4" s="13">
        <f t="shared" si="1"/>
        <v>45000</v>
      </c>
      <c r="U4" s="13">
        <f t="shared" si="2"/>
        <v>74288.135593220344</v>
      </c>
      <c r="V4" s="30"/>
      <c r="W4" s="30"/>
      <c r="AD4" s="68">
        <f t="shared" si="7"/>
        <v>42000</v>
      </c>
      <c r="AE4" s="68">
        <f t="shared" si="8"/>
        <v>39042.203389830509</v>
      </c>
      <c r="AF4" s="68">
        <f t="shared" si="9"/>
        <v>1901355.3050847459</v>
      </c>
    </row>
    <row r="5" spans="1:32" ht="15.75" hidden="1">
      <c r="B5" s="2">
        <v>4</v>
      </c>
      <c r="C5" s="2" t="s">
        <v>23</v>
      </c>
      <c r="D5" s="1">
        <v>2</v>
      </c>
      <c r="E5" s="2">
        <v>1</v>
      </c>
      <c r="F5" s="7">
        <v>23</v>
      </c>
      <c r="G5" s="3">
        <v>5</v>
      </c>
      <c r="H5" s="5">
        <v>1</v>
      </c>
      <c r="I5" s="4">
        <v>18.899999999999999</v>
      </c>
      <c r="J5" s="4">
        <v>47.3</v>
      </c>
      <c r="K5" s="4">
        <v>48.2</v>
      </c>
      <c r="L5" s="4">
        <f t="shared" si="0"/>
        <v>1687000</v>
      </c>
      <c r="M5" s="38">
        <f t="shared" si="3"/>
        <v>35000</v>
      </c>
      <c r="N5" s="61" t="s">
        <v>13</v>
      </c>
      <c r="O5" s="61" t="s">
        <v>14</v>
      </c>
      <c r="P5" s="6">
        <f t="shared" si="4"/>
        <v>48.2</v>
      </c>
      <c r="Q5" s="12">
        <v>45000</v>
      </c>
      <c r="R5" s="12">
        <f t="shared" si="5"/>
        <v>2169000</v>
      </c>
      <c r="S5" s="41">
        <f t="shared" si="6"/>
        <v>2169000</v>
      </c>
      <c r="T5" s="13">
        <f t="shared" si="1"/>
        <v>45000</v>
      </c>
      <c r="U5" s="13">
        <f t="shared" si="2"/>
        <v>73525.423728813563</v>
      </c>
      <c r="V5" s="30"/>
      <c r="W5" s="30"/>
      <c r="AD5" s="68">
        <f t="shared" si="7"/>
        <v>42000</v>
      </c>
      <c r="AE5" s="68">
        <f t="shared" si="8"/>
        <v>39042.203389830509</v>
      </c>
      <c r="AF5" s="68">
        <f t="shared" si="9"/>
        <v>1881834.2033898307</v>
      </c>
    </row>
    <row r="6" spans="1:32" s="9" customFormat="1" ht="15.75" hidden="1">
      <c r="B6" s="2">
        <v>5</v>
      </c>
      <c r="C6" s="2" t="s">
        <v>23</v>
      </c>
      <c r="D6" s="15">
        <v>2</v>
      </c>
      <c r="E6" s="3">
        <v>1</v>
      </c>
      <c r="F6" s="16">
        <v>25</v>
      </c>
      <c r="G6" s="3">
        <v>5</v>
      </c>
      <c r="H6" s="17">
        <v>1</v>
      </c>
      <c r="I6" s="18">
        <v>19</v>
      </c>
      <c r="J6" s="18">
        <v>44.8</v>
      </c>
      <c r="K6" s="18">
        <v>45.9</v>
      </c>
      <c r="L6" s="4">
        <f t="shared" si="0"/>
        <v>1606500</v>
      </c>
      <c r="M6" s="38">
        <f t="shared" si="3"/>
        <v>35000</v>
      </c>
      <c r="N6" s="61" t="s">
        <v>13</v>
      </c>
      <c r="O6" s="61" t="s">
        <v>14</v>
      </c>
      <c r="P6" s="6">
        <f t="shared" si="4"/>
        <v>45.9</v>
      </c>
      <c r="Q6" s="12">
        <v>45000</v>
      </c>
      <c r="R6" s="12">
        <f t="shared" si="5"/>
        <v>2065500</v>
      </c>
      <c r="S6" s="41">
        <f t="shared" si="6"/>
        <v>2065500</v>
      </c>
      <c r="T6" s="13">
        <f t="shared" si="1"/>
        <v>45000</v>
      </c>
      <c r="U6" s="13">
        <f t="shared" si="2"/>
        <v>70016.94915254238</v>
      </c>
      <c r="V6" s="31"/>
      <c r="W6" s="31"/>
      <c r="AD6" s="68">
        <f t="shared" si="7"/>
        <v>42000</v>
      </c>
      <c r="AE6" s="68">
        <f t="shared" si="8"/>
        <v>39042.203389830509</v>
      </c>
      <c r="AF6" s="68">
        <f t="shared" si="9"/>
        <v>1792037.1355932204</v>
      </c>
    </row>
    <row r="7" spans="1:32" ht="15.75" hidden="1">
      <c r="B7" s="2">
        <v>6</v>
      </c>
      <c r="C7" s="2" t="s">
        <v>23</v>
      </c>
      <c r="D7" s="1">
        <v>2</v>
      </c>
      <c r="E7" s="2">
        <v>1</v>
      </c>
      <c r="F7" s="7">
        <v>30</v>
      </c>
      <c r="G7" s="3">
        <v>6</v>
      </c>
      <c r="H7" s="5">
        <v>1</v>
      </c>
      <c r="I7" s="4">
        <v>18.899999999999999</v>
      </c>
      <c r="J7" s="4">
        <v>47.3</v>
      </c>
      <c r="K7" s="4">
        <v>48.2</v>
      </c>
      <c r="L7" s="4">
        <f t="shared" si="0"/>
        <v>1687000</v>
      </c>
      <c r="M7" s="38">
        <f t="shared" si="3"/>
        <v>35000</v>
      </c>
      <c r="N7" s="61" t="s">
        <v>13</v>
      </c>
      <c r="O7" s="61" t="s">
        <v>14</v>
      </c>
      <c r="P7" s="6">
        <f t="shared" si="4"/>
        <v>48.2</v>
      </c>
      <c r="Q7" s="12">
        <v>44500</v>
      </c>
      <c r="R7" s="12">
        <f t="shared" si="5"/>
        <v>2144900</v>
      </c>
      <c r="S7" s="41">
        <f t="shared" si="6"/>
        <v>2144900</v>
      </c>
      <c r="T7" s="13">
        <f t="shared" si="1"/>
        <v>44500</v>
      </c>
      <c r="U7" s="13">
        <f t="shared" si="2"/>
        <v>69849.152542372874</v>
      </c>
      <c r="V7" s="30"/>
      <c r="W7" s="30"/>
      <c r="AD7" s="68">
        <f t="shared" si="7"/>
        <v>41500</v>
      </c>
      <c r="AE7" s="68">
        <f t="shared" si="8"/>
        <v>38640.97457627119</v>
      </c>
      <c r="AF7" s="68">
        <f t="shared" si="9"/>
        <v>1862494.9745762714</v>
      </c>
    </row>
    <row r="8" spans="1:32" ht="15.75" hidden="1">
      <c r="B8" s="2">
        <v>7</v>
      </c>
      <c r="C8" s="2" t="s">
        <v>23</v>
      </c>
      <c r="D8" s="1">
        <v>2</v>
      </c>
      <c r="E8" s="2">
        <v>1</v>
      </c>
      <c r="F8" s="7">
        <v>34</v>
      </c>
      <c r="G8" s="3">
        <v>6</v>
      </c>
      <c r="H8" s="5">
        <v>2</v>
      </c>
      <c r="I8" s="4">
        <v>35.799999999999997</v>
      </c>
      <c r="J8" s="4">
        <v>73.900000000000006</v>
      </c>
      <c r="K8" s="4">
        <v>78.099999999999994</v>
      </c>
      <c r="L8" s="4">
        <f t="shared" si="0"/>
        <v>2733500</v>
      </c>
      <c r="M8" s="38">
        <f t="shared" si="3"/>
        <v>35000</v>
      </c>
      <c r="N8" s="61" t="s">
        <v>13</v>
      </c>
      <c r="O8" s="61" t="s">
        <v>14</v>
      </c>
      <c r="P8" s="6">
        <f t="shared" si="4"/>
        <v>78.099999999999994</v>
      </c>
      <c r="Q8" s="12">
        <v>44000</v>
      </c>
      <c r="R8" s="12">
        <f t="shared" si="5"/>
        <v>3436399.9999999995</v>
      </c>
      <c r="S8" s="41">
        <f t="shared" si="6"/>
        <v>3436399.9999999995</v>
      </c>
      <c r="T8" s="13">
        <f t="shared" si="1"/>
        <v>44000</v>
      </c>
      <c r="U8" s="13">
        <f t="shared" si="2"/>
        <v>107222.03389830502</v>
      </c>
      <c r="V8" s="30"/>
      <c r="W8" s="30"/>
      <c r="AD8" s="68">
        <f t="shared" si="7"/>
        <v>41000</v>
      </c>
      <c r="AE8" s="68">
        <f t="shared" si="8"/>
        <v>38239.745762711864</v>
      </c>
      <c r="AF8" s="68">
        <f t="shared" si="9"/>
        <v>2986524.1440677964</v>
      </c>
    </row>
    <row r="9" spans="1:32" s="55" customFormat="1">
      <c r="B9" s="54">
        <v>8</v>
      </c>
      <c r="C9" s="54" t="s">
        <v>23</v>
      </c>
      <c r="D9" s="54">
        <v>2</v>
      </c>
      <c r="E9" s="54">
        <v>1</v>
      </c>
      <c r="F9" s="54">
        <v>38</v>
      </c>
      <c r="G9" s="54">
        <v>7</v>
      </c>
      <c r="H9" s="56">
        <v>1</v>
      </c>
      <c r="I9" s="57">
        <v>18.600000000000001</v>
      </c>
      <c r="J9" s="57">
        <v>43.6</v>
      </c>
      <c r="K9" s="57">
        <v>45.4</v>
      </c>
      <c r="L9" s="57">
        <f>K9*29000</f>
        <v>1316600</v>
      </c>
      <c r="M9" s="57"/>
      <c r="N9" s="62" t="s">
        <v>33</v>
      </c>
      <c r="O9" s="62" t="s">
        <v>14</v>
      </c>
      <c r="P9" s="57">
        <f t="shared" si="4"/>
        <v>45.4</v>
      </c>
      <c r="Q9" s="58">
        <v>29000</v>
      </c>
      <c r="R9" s="58">
        <f t="shared" si="5"/>
        <v>1316600</v>
      </c>
      <c r="S9" s="57">
        <v>1838700</v>
      </c>
      <c r="T9" s="58">
        <f t="shared" si="1"/>
        <v>40500</v>
      </c>
      <c r="U9" s="58">
        <f t="shared" si="2"/>
        <v>79642.372881355928</v>
      </c>
      <c r="V9" s="54" t="s">
        <v>29</v>
      </c>
      <c r="W9" s="54" t="s">
        <v>28</v>
      </c>
    </row>
    <row r="10" spans="1:32" ht="15.75" hidden="1">
      <c r="B10" s="2">
        <v>9</v>
      </c>
      <c r="C10" s="2" t="s">
        <v>23</v>
      </c>
      <c r="D10" s="1">
        <v>2</v>
      </c>
      <c r="E10" s="2">
        <v>1</v>
      </c>
      <c r="F10" s="7">
        <v>42</v>
      </c>
      <c r="G10" s="3">
        <v>7</v>
      </c>
      <c r="H10" s="5">
        <v>1</v>
      </c>
      <c r="I10" s="4">
        <v>19.5</v>
      </c>
      <c r="J10" s="4">
        <v>47.3</v>
      </c>
      <c r="K10" s="4">
        <v>48.7</v>
      </c>
      <c r="L10" s="4">
        <f t="shared" ref="L10:L65" si="10">K10*35000</f>
        <v>1704500</v>
      </c>
      <c r="M10" s="38">
        <f t="shared" ref="M10:M65" si="11">L10/K10</f>
        <v>35000</v>
      </c>
      <c r="N10" s="61" t="s">
        <v>13</v>
      </c>
      <c r="O10" s="61" t="s">
        <v>14</v>
      </c>
      <c r="P10" s="6">
        <f t="shared" si="4"/>
        <v>48.7</v>
      </c>
      <c r="Q10" s="12">
        <v>44500</v>
      </c>
      <c r="R10" s="12">
        <f t="shared" si="5"/>
        <v>2167150</v>
      </c>
      <c r="S10" s="14">
        <f>Q10*P10</f>
        <v>2167150</v>
      </c>
      <c r="T10" s="13">
        <f t="shared" si="1"/>
        <v>44500</v>
      </c>
      <c r="U10" s="13">
        <f t="shared" si="2"/>
        <v>70573.728813559326</v>
      </c>
      <c r="V10" s="30"/>
      <c r="W10" s="30"/>
      <c r="AD10" s="68">
        <f t="shared" ref="AD10:AD65" si="12">Q10-3000</f>
        <v>41500</v>
      </c>
      <c r="AE10" s="68">
        <f t="shared" ref="AE10:AE65" si="13">AD10-(AD10*4.5%)-(AD10-M10)*18/118</f>
        <v>38640.97457627119</v>
      </c>
      <c r="AF10" s="68">
        <f t="shared" ref="AF10:AF65" si="14">AE10*P10</f>
        <v>1881815.4618644072</v>
      </c>
    </row>
    <row r="11" spans="1:32" ht="15.75" hidden="1">
      <c r="B11" s="2">
        <v>10</v>
      </c>
      <c r="C11" s="2" t="s">
        <v>23</v>
      </c>
      <c r="D11" s="1">
        <v>2</v>
      </c>
      <c r="E11" s="2">
        <v>1</v>
      </c>
      <c r="F11" s="7">
        <v>47</v>
      </c>
      <c r="G11" s="3">
        <v>8</v>
      </c>
      <c r="H11" s="5">
        <v>1</v>
      </c>
      <c r="I11" s="4">
        <v>19</v>
      </c>
      <c r="J11" s="4">
        <v>46.5</v>
      </c>
      <c r="K11" s="4">
        <v>47.6</v>
      </c>
      <c r="L11" s="4">
        <f t="shared" si="10"/>
        <v>1666000</v>
      </c>
      <c r="M11" s="38">
        <f t="shared" si="11"/>
        <v>35000</v>
      </c>
      <c r="N11" s="61" t="s">
        <v>13</v>
      </c>
      <c r="O11" s="61" t="s">
        <v>14</v>
      </c>
      <c r="P11" s="6">
        <f t="shared" si="4"/>
        <v>47.6</v>
      </c>
      <c r="Q11" s="12">
        <v>44500</v>
      </c>
      <c r="R11" s="12">
        <f t="shared" si="5"/>
        <v>2118200</v>
      </c>
      <c r="S11" s="14">
        <f t="shared" ref="S11:S65" si="15">Q11*P11</f>
        <v>2118200</v>
      </c>
      <c r="T11" s="13">
        <f t="shared" si="1"/>
        <v>44500</v>
      </c>
      <c r="U11" s="13">
        <f t="shared" si="2"/>
        <v>68979.661016949147</v>
      </c>
      <c r="V11" s="30"/>
      <c r="W11" s="30"/>
      <c r="AD11" s="68">
        <f t="shared" si="12"/>
        <v>41500</v>
      </c>
      <c r="AE11" s="68">
        <f t="shared" si="13"/>
        <v>38640.97457627119</v>
      </c>
      <c r="AF11" s="68">
        <f t="shared" si="14"/>
        <v>1839310.3898305087</v>
      </c>
    </row>
    <row r="12" spans="1:32" ht="15.75" hidden="1">
      <c r="B12" s="2">
        <v>11</v>
      </c>
      <c r="C12" s="2" t="s">
        <v>23</v>
      </c>
      <c r="D12" s="1">
        <v>2</v>
      </c>
      <c r="E12" s="2">
        <v>1</v>
      </c>
      <c r="F12" s="7">
        <v>51</v>
      </c>
      <c r="G12" s="3">
        <v>9</v>
      </c>
      <c r="H12" s="5">
        <v>1</v>
      </c>
      <c r="I12" s="4">
        <v>18.899999999999999</v>
      </c>
      <c r="J12" s="4">
        <v>47.3</v>
      </c>
      <c r="K12" s="4">
        <v>48.2</v>
      </c>
      <c r="L12" s="4">
        <f t="shared" si="10"/>
        <v>1687000</v>
      </c>
      <c r="M12" s="38">
        <f t="shared" si="11"/>
        <v>35000</v>
      </c>
      <c r="N12" s="61" t="s">
        <v>13</v>
      </c>
      <c r="O12" s="61" t="s">
        <v>14</v>
      </c>
      <c r="P12" s="6">
        <f t="shared" si="4"/>
        <v>48.2</v>
      </c>
      <c r="Q12" s="12">
        <v>44500</v>
      </c>
      <c r="R12" s="12">
        <f t="shared" si="5"/>
        <v>2144900</v>
      </c>
      <c r="S12" s="14">
        <f t="shared" si="15"/>
        <v>2144900</v>
      </c>
      <c r="T12" s="13">
        <f t="shared" si="1"/>
        <v>44500</v>
      </c>
      <c r="U12" s="13">
        <f t="shared" si="2"/>
        <v>69849.152542372874</v>
      </c>
      <c r="V12" s="30"/>
      <c r="W12" s="30"/>
      <c r="AD12" s="68">
        <f t="shared" si="12"/>
        <v>41500</v>
      </c>
      <c r="AE12" s="68">
        <f t="shared" si="13"/>
        <v>38640.97457627119</v>
      </c>
      <c r="AF12" s="68">
        <f t="shared" si="14"/>
        <v>1862494.9745762714</v>
      </c>
    </row>
    <row r="13" spans="1:32" ht="15.75" hidden="1">
      <c r="B13" s="2">
        <v>12</v>
      </c>
      <c r="C13" s="2" t="s">
        <v>23</v>
      </c>
      <c r="D13" s="1">
        <v>2</v>
      </c>
      <c r="E13" s="2">
        <v>1</v>
      </c>
      <c r="F13" s="7">
        <v>55</v>
      </c>
      <c r="G13" s="3">
        <v>9</v>
      </c>
      <c r="H13" s="5">
        <v>2</v>
      </c>
      <c r="I13" s="4">
        <v>35.799999999999997</v>
      </c>
      <c r="J13" s="4">
        <v>73.900000000000006</v>
      </c>
      <c r="K13" s="4">
        <v>78.099999999999994</v>
      </c>
      <c r="L13" s="4">
        <f t="shared" si="10"/>
        <v>2733500</v>
      </c>
      <c r="M13" s="38">
        <f t="shared" si="11"/>
        <v>35000</v>
      </c>
      <c r="N13" s="61" t="s">
        <v>13</v>
      </c>
      <c r="O13" s="61" t="s">
        <v>14</v>
      </c>
      <c r="P13" s="6">
        <f t="shared" si="4"/>
        <v>78.099999999999994</v>
      </c>
      <c r="Q13" s="12">
        <v>44000</v>
      </c>
      <c r="R13" s="12">
        <f t="shared" si="5"/>
        <v>3436399.9999999995</v>
      </c>
      <c r="S13" s="14">
        <f t="shared" si="15"/>
        <v>3436399.9999999995</v>
      </c>
      <c r="T13" s="13">
        <f t="shared" si="1"/>
        <v>44000</v>
      </c>
      <c r="U13" s="13">
        <f t="shared" si="2"/>
        <v>107222.03389830502</v>
      </c>
      <c r="V13" s="30"/>
      <c r="W13" s="30"/>
      <c r="AD13" s="68">
        <f t="shared" si="12"/>
        <v>41000</v>
      </c>
      <c r="AE13" s="68">
        <f t="shared" si="13"/>
        <v>38239.745762711864</v>
      </c>
      <c r="AF13" s="68">
        <f t="shared" si="14"/>
        <v>2986524.1440677964</v>
      </c>
    </row>
    <row r="14" spans="1:32" ht="15.75" hidden="1">
      <c r="B14" s="2">
        <v>13</v>
      </c>
      <c r="C14" s="2" t="s">
        <v>23</v>
      </c>
      <c r="D14" s="1">
        <v>2</v>
      </c>
      <c r="E14" s="2">
        <v>1</v>
      </c>
      <c r="F14" s="7">
        <v>60</v>
      </c>
      <c r="G14" s="3">
        <v>10</v>
      </c>
      <c r="H14" s="5">
        <v>1</v>
      </c>
      <c r="I14" s="4">
        <v>19</v>
      </c>
      <c r="J14" s="4">
        <v>44.8</v>
      </c>
      <c r="K14" s="4">
        <v>45.9</v>
      </c>
      <c r="L14" s="4">
        <f t="shared" si="10"/>
        <v>1606500</v>
      </c>
      <c r="M14" s="38">
        <f t="shared" si="11"/>
        <v>35000</v>
      </c>
      <c r="N14" s="61" t="s">
        <v>13</v>
      </c>
      <c r="O14" s="61" t="s">
        <v>14</v>
      </c>
      <c r="P14" s="6">
        <f t="shared" si="4"/>
        <v>45.9</v>
      </c>
      <c r="Q14" s="12">
        <v>44500</v>
      </c>
      <c r="R14" s="12">
        <f t="shared" si="5"/>
        <v>2042550</v>
      </c>
      <c r="S14" s="14">
        <f t="shared" si="15"/>
        <v>2042550</v>
      </c>
      <c r="T14" s="13">
        <f t="shared" si="1"/>
        <v>44500</v>
      </c>
      <c r="U14" s="13">
        <f t="shared" si="2"/>
        <v>66516.101694915254</v>
      </c>
      <c r="V14" s="30"/>
      <c r="W14" s="30"/>
      <c r="AD14" s="68">
        <f t="shared" si="12"/>
        <v>41500</v>
      </c>
      <c r="AE14" s="68">
        <f t="shared" si="13"/>
        <v>38640.97457627119</v>
      </c>
      <c r="AF14" s="68">
        <f t="shared" si="14"/>
        <v>1773620.7330508477</v>
      </c>
    </row>
    <row r="15" spans="1:32" ht="15.75" hidden="1">
      <c r="B15" s="2">
        <v>14</v>
      </c>
      <c r="C15" s="2" t="s">
        <v>23</v>
      </c>
      <c r="D15" s="1">
        <v>2</v>
      </c>
      <c r="E15" s="2">
        <v>1</v>
      </c>
      <c r="F15" s="7">
        <v>64</v>
      </c>
      <c r="G15" s="3">
        <v>11</v>
      </c>
      <c r="H15" s="5">
        <v>1</v>
      </c>
      <c r="I15" s="4">
        <v>19.5</v>
      </c>
      <c r="J15" s="4">
        <v>45.1</v>
      </c>
      <c r="K15" s="4">
        <v>46.5</v>
      </c>
      <c r="L15" s="4">
        <f t="shared" si="10"/>
        <v>1627500</v>
      </c>
      <c r="M15" s="38">
        <f t="shared" si="11"/>
        <v>35000</v>
      </c>
      <c r="N15" s="61" t="s">
        <v>13</v>
      </c>
      <c r="O15" s="61" t="s">
        <v>14</v>
      </c>
      <c r="P15" s="6">
        <f t="shared" si="4"/>
        <v>46.5</v>
      </c>
      <c r="Q15" s="12">
        <v>44000</v>
      </c>
      <c r="R15" s="12">
        <f t="shared" si="5"/>
        <v>2046000</v>
      </c>
      <c r="S15" s="14">
        <f t="shared" si="15"/>
        <v>2046000</v>
      </c>
      <c r="T15" s="13">
        <f t="shared" si="1"/>
        <v>44000</v>
      </c>
      <c r="U15" s="13">
        <f t="shared" si="2"/>
        <v>63838.983050847455</v>
      </c>
      <c r="V15" s="30"/>
      <c r="W15" s="30"/>
      <c r="AD15" s="68">
        <f t="shared" si="12"/>
        <v>41000</v>
      </c>
      <c r="AE15" s="68">
        <f t="shared" si="13"/>
        <v>38239.745762711864</v>
      </c>
      <c r="AF15" s="68">
        <f t="shared" si="14"/>
        <v>1778148.1779661016</v>
      </c>
    </row>
    <row r="16" spans="1:32" ht="15.75" hidden="1">
      <c r="B16" s="2">
        <v>15</v>
      </c>
      <c r="C16" s="2" t="s">
        <v>23</v>
      </c>
      <c r="D16" s="1">
        <v>2</v>
      </c>
      <c r="E16" s="2">
        <v>1</v>
      </c>
      <c r="F16" s="7">
        <v>68</v>
      </c>
      <c r="G16" s="3">
        <v>11</v>
      </c>
      <c r="H16" s="5">
        <v>1</v>
      </c>
      <c r="I16" s="4">
        <v>19</v>
      </c>
      <c r="J16" s="4">
        <v>46.5</v>
      </c>
      <c r="K16" s="4">
        <v>47.6</v>
      </c>
      <c r="L16" s="4">
        <f t="shared" si="10"/>
        <v>1666000</v>
      </c>
      <c r="M16" s="38">
        <f t="shared" si="11"/>
        <v>35000</v>
      </c>
      <c r="N16" s="61" t="s">
        <v>13</v>
      </c>
      <c r="O16" s="61" t="s">
        <v>14</v>
      </c>
      <c r="P16" s="6">
        <f t="shared" si="4"/>
        <v>47.6</v>
      </c>
      <c r="Q16" s="12">
        <v>44000</v>
      </c>
      <c r="R16" s="12">
        <f t="shared" si="5"/>
        <v>2094400</v>
      </c>
      <c r="S16" s="14">
        <f t="shared" si="15"/>
        <v>2094400</v>
      </c>
      <c r="T16" s="13">
        <f t="shared" si="1"/>
        <v>44000</v>
      </c>
      <c r="U16" s="13">
        <f t="shared" si="2"/>
        <v>65349.152542372882</v>
      </c>
      <c r="V16" s="30"/>
      <c r="W16" s="30"/>
      <c r="AD16" s="68">
        <f t="shared" si="12"/>
        <v>41000</v>
      </c>
      <c r="AE16" s="68">
        <f t="shared" si="13"/>
        <v>38239.745762711864</v>
      </c>
      <c r="AF16" s="68">
        <f t="shared" si="14"/>
        <v>1820211.8983050848</v>
      </c>
    </row>
    <row r="17" spans="2:32" ht="15.75" hidden="1">
      <c r="B17" s="2">
        <v>16</v>
      </c>
      <c r="C17" s="2" t="s">
        <v>23</v>
      </c>
      <c r="D17" s="1">
        <v>2</v>
      </c>
      <c r="E17" s="2">
        <v>1</v>
      </c>
      <c r="F17" s="7">
        <v>73</v>
      </c>
      <c r="G17" s="3">
        <v>12</v>
      </c>
      <c r="H17" s="5">
        <v>1</v>
      </c>
      <c r="I17" s="4">
        <v>18.600000000000001</v>
      </c>
      <c r="J17" s="4">
        <v>43.6</v>
      </c>
      <c r="K17" s="4">
        <v>45.4</v>
      </c>
      <c r="L17" s="4">
        <f t="shared" si="10"/>
        <v>1589000</v>
      </c>
      <c r="M17" s="38">
        <f t="shared" si="11"/>
        <v>35000</v>
      </c>
      <c r="N17" s="61" t="s">
        <v>13</v>
      </c>
      <c r="O17" s="61" t="s">
        <v>14</v>
      </c>
      <c r="P17" s="6">
        <f t="shared" si="4"/>
        <v>45.4</v>
      </c>
      <c r="Q17" s="12">
        <v>44000</v>
      </c>
      <c r="R17" s="12">
        <f t="shared" si="5"/>
        <v>1997600</v>
      </c>
      <c r="S17" s="14">
        <f t="shared" si="15"/>
        <v>1997600</v>
      </c>
      <c r="T17" s="13">
        <f t="shared" si="1"/>
        <v>44000</v>
      </c>
      <c r="U17" s="13">
        <f t="shared" si="2"/>
        <v>62328.813559322036</v>
      </c>
      <c r="V17" s="30"/>
      <c r="W17" s="30"/>
      <c r="AD17" s="68">
        <f t="shared" si="12"/>
        <v>41000</v>
      </c>
      <c r="AE17" s="68">
        <f t="shared" si="13"/>
        <v>38239.745762711864</v>
      </c>
      <c r="AF17" s="68">
        <f t="shared" si="14"/>
        <v>1736084.4576271186</v>
      </c>
    </row>
    <row r="18" spans="2:32" ht="15.75" hidden="1">
      <c r="B18" s="2">
        <v>17</v>
      </c>
      <c r="C18" s="2" t="s">
        <v>23</v>
      </c>
      <c r="D18" s="1">
        <v>2</v>
      </c>
      <c r="E18" s="2">
        <v>1</v>
      </c>
      <c r="F18" s="7">
        <v>81</v>
      </c>
      <c r="G18" s="3">
        <v>13</v>
      </c>
      <c r="H18" s="5">
        <v>1</v>
      </c>
      <c r="I18" s="4">
        <v>19</v>
      </c>
      <c r="J18" s="4">
        <v>44.8</v>
      </c>
      <c r="K18" s="4">
        <v>45.9</v>
      </c>
      <c r="L18" s="4">
        <f t="shared" si="10"/>
        <v>1606500</v>
      </c>
      <c r="M18" s="38">
        <f t="shared" si="11"/>
        <v>35000</v>
      </c>
      <c r="N18" s="61" t="s">
        <v>13</v>
      </c>
      <c r="O18" s="61" t="s">
        <v>14</v>
      </c>
      <c r="P18" s="6">
        <f t="shared" si="4"/>
        <v>45.9</v>
      </c>
      <c r="Q18" s="12">
        <v>44000</v>
      </c>
      <c r="R18" s="12">
        <f t="shared" si="5"/>
        <v>2019600</v>
      </c>
      <c r="S18" s="14">
        <f t="shared" si="15"/>
        <v>2019600</v>
      </c>
      <c r="T18" s="13">
        <f t="shared" si="1"/>
        <v>44000</v>
      </c>
      <c r="U18" s="13">
        <f t="shared" si="2"/>
        <v>63015.254237288136</v>
      </c>
      <c r="V18" s="30"/>
      <c r="W18" s="30"/>
      <c r="AD18" s="68">
        <f t="shared" si="12"/>
        <v>41000</v>
      </c>
      <c r="AE18" s="68">
        <f t="shared" si="13"/>
        <v>38239.745762711864</v>
      </c>
      <c r="AF18" s="68">
        <f t="shared" si="14"/>
        <v>1755204.3305084745</v>
      </c>
    </row>
    <row r="19" spans="2:32" ht="15.75" hidden="1">
      <c r="B19" s="2">
        <v>18</v>
      </c>
      <c r="C19" s="2" t="s">
        <v>23</v>
      </c>
      <c r="D19" s="1">
        <v>2</v>
      </c>
      <c r="E19" s="2">
        <v>1</v>
      </c>
      <c r="F19" s="7">
        <v>84</v>
      </c>
      <c r="G19" s="3">
        <v>13</v>
      </c>
      <c r="H19" s="5">
        <v>1</v>
      </c>
      <c r="I19" s="4">
        <v>19.5</v>
      </c>
      <c r="J19" s="4">
        <v>47.3</v>
      </c>
      <c r="K19" s="4">
        <v>48.7</v>
      </c>
      <c r="L19" s="4">
        <f t="shared" si="10"/>
        <v>1704500</v>
      </c>
      <c r="M19" s="38">
        <f t="shared" si="11"/>
        <v>35000</v>
      </c>
      <c r="N19" s="61" t="s">
        <v>13</v>
      </c>
      <c r="O19" s="61" t="s">
        <v>14</v>
      </c>
      <c r="P19" s="6">
        <f t="shared" si="4"/>
        <v>48.7</v>
      </c>
      <c r="Q19" s="12">
        <v>44000</v>
      </c>
      <c r="R19" s="12">
        <f t="shared" si="5"/>
        <v>2142800</v>
      </c>
      <c r="S19" s="14">
        <f t="shared" si="15"/>
        <v>2142800</v>
      </c>
      <c r="T19" s="13">
        <f t="shared" si="1"/>
        <v>44000</v>
      </c>
      <c r="U19" s="13">
        <f t="shared" si="2"/>
        <v>66859.322033898308</v>
      </c>
      <c r="V19" s="30"/>
      <c r="W19" s="30"/>
      <c r="AD19" s="68">
        <f t="shared" si="12"/>
        <v>41000</v>
      </c>
      <c r="AE19" s="68">
        <f t="shared" si="13"/>
        <v>38239.745762711864</v>
      </c>
      <c r="AF19" s="68">
        <f t="shared" si="14"/>
        <v>1862275.6186440678</v>
      </c>
    </row>
    <row r="20" spans="2:32" ht="15.75" hidden="1">
      <c r="B20" s="2">
        <v>19</v>
      </c>
      <c r="C20" s="2" t="s">
        <v>23</v>
      </c>
      <c r="D20" s="1">
        <v>2</v>
      </c>
      <c r="E20" s="2">
        <v>1</v>
      </c>
      <c r="F20" s="7">
        <v>86</v>
      </c>
      <c r="G20" s="3">
        <v>14</v>
      </c>
      <c r="H20" s="5">
        <v>1</v>
      </c>
      <c r="I20" s="4">
        <v>18.899999999999999</v>
      </c>
      <c r="J20" s="4">
        <v>47.3</v>
      </c>
      <c r="K20" s="4">
        <v>48.2</v>
      </c>
      <c r="L20" s="4">
        <f t="shared" si="10"/>
        <v>1687000</v>
      </c>
      <c r="M20" s="38">
        <f t="shared" si="11"/>
        <v>35000</v>
      </c>
      <c r="N20" s="61" t="s">
        <v>13</v>
      </c>
      <c r="O20" s="61" t="s">
        <v>14</v>
      </c>
      <c r="P20" s="6">
        <f t="shared" si="4"/>
        <v>48.2</v>
      </c>
      <c r="Q20" s="12">
        <v>44000</v>
      </c>
      <c r="R20" s="12">
        <f t="shared" si="5"/>
        <v>2120800</v>
      </c>
      <c r="S20" s="14">
        <f t="shared" si="15"/>
        <v>2120800</v>
      </c>
      <c r="T20" s="13">
        <f t="shared" si="1"/>
        <v>44000</v>
      </c>
      <c r="U20" s="13">
        <f t="shared" si="2"/>
        <v>66172.881355932201</v>
      </c>
      <c r="V20" s="30"/>
      <c r="W20" s="30"/>
      <c r="AD20" s="68">
        <f t="shared" si="12"/>
        <v>41000</v>
      </c>
      <c r="AE20" s="68">
        <f t="shared" si="13"/>
        <v>38239.745762711864</v>
      </c>
      <c r="AF20" s="68">
        <f t="shared" si="14"/>
        <v>1843155.7457627119</v>
      </c>
    </row>
    <row r="21" spans="2:32" ht="15.75" hidden="1">
      <c r="B21" s="2">
        <v>20</v>
      </c>
      <c r="C21" s="2" t="s">
        <v>23</v>
      </c>
      <c r="D21" s="1">
        <v>2</v>
      </c>
      <c r="E21" s="2">
        <v>1</v>
      </c>
      <c r="F21" s="7">
        <v>94</v>
      </c>
      <c r="G21" s="3">
        <v>15</v>
      </c>
      <c r="H21" s="5">
        <v>1</v>
      </c>
      <c r="I21" s="4">
        <v>18.600000000000001</v>
      </c>
      <c r="J21" s="4">
        <v>43.6</v>
      </c>
      <c r="K21" s="4">
        <v>45.4</v>
      </c>
      <c r="L21" s="4">
        <f t="shared" si="10"/>
        <v>1589000</v>
      </c>
      <c r="M21" s="38">
        <f t="shared" si="11"/>
        <v>35000</v>
      </c>
      <c r="N21" s="61" t="s">
        <v>13</v>
      </c>
      <c r="O21" s="61" t="s">
        <v>14</v>
      </c>
      <c r="P21" s="6">
        <f t="shared" si="4"/>
        <v>45.4</v>
      </c>
      <c r="Q21" s="12">
        <v>44000</v>
      </c>
      <c r="R21" s="12">
        <f t="shared" si="5"/>
        <v>1997600</v>
      </c>
      <c r="S21" s="14">
        <f t="shared" si="15"/>
        <v>1997600</v>
      </c>
      <c r="T21" s="13">
        <f t="shared" si="1"/>
        <v>44000</v>
      </c>
      <c r="U21" s="13">
        <f t="shared" si="2"/>
        <v>62328.813559322036</v>
      </c>
      <c r="V21" s="30"/>
      <c r="W21" s="30"/>
      <c r="AD21" s="68">
        <f t="shared" si="12"/>
        <v>41000</v>
      </c>
      <c r="AE21" s="68">
        <f t="shared" si="13"/>
        <v>38239.745762711864</v>
      </c>
      <c r="AF21" s="68">
        <f t="shared" si="14"/>
        <v>1736084.4576271186</v>
      </c>
    </row>
    <row r="22" spans="2:32" ht="15.75" hidden="1">
      <c r="B22" s="2">
        <v>21</v>
      </c>
      <c r="C22" s="2" t="s">
        <v>23</v>
      </c>
      <c r="D22" s="1">
        <v>2</v>
      </c>
      <c r="E22" s="2">
        <v>1</v>
      </c>
      <c r="F22" s="7">
        <v>97</v>
      </c>
      <c r="G22" s="3">
        <v>15</v>
      </c>
      <c r="H22" s="5">
        <v>2</v>
      </c>
      <c r="I22" s="4">
        <v>35.799999999999997</v>
      </c>
      <c r="J22" s="4">
        <v>73.900000000000006</v>
      </c>
      <c r="K22" s="4">
        <v>78.099999999999994</v>
      </c>
      <c r="L22" s="4">
        <f t="shared" si="10"/>
        <v>2733500</v>
      </c>
      <c r="M22" s="38">
        <f t="shared" si="11"/>
        <v>35000</v>
      </c>
      <c r="N22" s="61" t="s">
        <v>13</v>
      </c>
      <c r="O22" s="61" t="s">
        <v>14</v>
      </c>
      <c r="P22" s="6">
        <f t="shared" si="4"/>
        <v>78.099999999999994</v>
      </c>
      <c r="Q22" s="12">
        <v>43500</v>
      </c>
      <c r="R22" s="12">
        <f t="shared" si="5"/>
        <v>3397349.9999999995</v>
      </c>
      <c r="S22" s="14">
        <f t="shared" si="15"/>
        <v>3397349.9999999995</v>
      </c>
      <c r="T22" s="13">
        <f t="shared" si="1"/>
        <v>43500</v>
      </c>
      <c r="U22" s="13">
        <f t="shared" si="2"/>
        <v>101265.25423728807</v>
      </c>
      <c r="V22" s="30"/>
      <c r="W22" s="30"/>
      <c r="AD22" s="68">
        <f t="shared" si="12"/>
        <v>40500</v>
      </c>
      <c r="AE22" s="68">
        <f t="shared" si="13"/>
        <v>37838.516949152545</v>
      </c>
      <c r="AF22" s="68">
        <f t="shared" si="14"/>
        <v>2955188.1737288134</v>
      </c>
    </row>
    <row r="23" spans="2:32" ht="15.75" hidden="1">
      <c r="B23" s="2">
        <v>22</v>
      </c>
      <c r="C23" s="2" t="s">
        <v>23</v>
      </c>
      <c r="D23" s="1">
        <v>2</v>
      </c>
      <c r="E23" s="2">
        <v>1</v>
      </c>
      <c r="F23" s="7">
        <v>99</v>
      </c>
      <c r="G23" s="3">
        <v>16</v>
      </c>
      <c r="H23" s="5">
        <v>1</v>
      </c>
      <c r="I23" s="4">
        <v>19.5</v>
      </c>
      <c r="J23" s="4">
        <v>45.1</v>
      </c>
      <c r="K23" s="4">
        <v>46.5</v>
      </c>
      <c r="L23" s="4">
        <f t="shared" si="10"/>
        <v>1627500</v>
      </c>
      <c r="M23" s="38">
        <f t="shared" si="11"/>
        <v>35000</v>
      </c>
      <c r="N23" s="61" t="s">
        <v>13</v>
      </c>
      <c r="O23" s="61" t="s">
        <v>14</v>
      </c>
      <c r="P23" s="6">
        <f t="shared" si="4"/>
        <v>46.5</v>
      </c>
      <c r="Q23" s="12">
        <v>43500</v>
      </c>
      <c r="R23" s="12">
        <f t="shared" si="5"/>
        <v>2022750</v>
      </c>
      <c r="S23" s="14">
        <f t="shared" si="15"/>
        <v>2022750</v>
      </c>
      <c r="T23" s="13">
        <f t="shared" si="1"/>
        <v>43500</v>
      </c>
      <c r="U23" s="13">
        <f t="shared" si="2"/>
        <v>60292.372881355936</v>
      </c>
      <c r="V23" s="30"/>
      <c r="W23" s="30"/>
      <c r="AD23" s="68">
        <f t="shared" si="12"/>
        <v>40500</v>
      </c>
      <c r="AE23" s="68">
        <f t="shared" si="13"/>
        <v>37838.516949152545</v>
      </c>
      <c r="AF23" s="68">
        <f t="shared" si="14"/>
        <v>1759491.0381355933</v>
      </c>
    </row>
    <row r="24" spans="2:32" ht="15.75" hidden="1">
      <c r="B24" s="2">
        <v>23</v>
      </c>
      <c r="C24" s="2" t="s">
        <v>23</v>
      </c>
      <c r="D24" s="1">
        <v>2</v>
      </c>
      <c r="E24" s="3">
        <v>2</v>
      </c>
      <c r="F24" s="7">
        <v>109</v>
      </c>
      <c r="G24" s="3">
        <v>2</v>
      </c>
      <c r="H24" s="2">
        <v>3</v>
      </c>
      <c r="I24" s="4">
        <v>54.7</v>
      </c>
      <c r="J24" s="4">
        <v>96.3</v>
      </c>
      <c r="K24" s="4">
        <v>102</v>
      </c>
      <c r="L24" s="4">
        <f t="shared" si="10"/>
        <v>3570000</v>
      </c>
      <c r="M24" s="38">
        <f t="shared" si="11"/>
        <v>35000</v>
      </c>
      <c r="N24" s="61" t="s">
        <v>13</v>
      </c>
      <c r="O24" s="61" t="s">
        <v>14</v>
      </c>
      <c r="P24" s="6">
        <f t="shared" si="4"/>
        <v>102</v>
      </c>
      <c r="Q24" s="12">
        <v>44000</v>
      </c>
      <c r="R24" s="12">
        <f t="shared" si="5"/>
        <v>4488000</v>
      </c>
      <c r="S24" s="14">
        <f t="shared" si="15"/>
        <v>4488000</v>
      </c>
      <c r="T24" s="13">
        <f t="shared" si="1"/>
        <v>44000</v>
      </c>
      <c r="U24" s="13">
        <f t="shared" si="2"/>
        <v>140033.89830508476</v>
      </c>
      <c r="V24" s="30"/>
      <c r="W24" s="30"/>
      <c r="AD24" s="68">
        <f t="shared" si="12"/>
        <v>41000</v>
      </c>
      <c r="AE24" s="68">
        <f t="shared" si="13"/>
        <v>38239.745762711864</v>
      </c>
      <c r="AF24" s="68">
        <f t="shared" si="14"/>
        <v>3900454.0677966103</v>
      </c>
    </row>
    <row r="25" spans="2:32" ht="15.75" hidden="1">
      <c r="B25" s="2">
        <v>24</v>
      </c>
      <c r="C25" s="2" t="s">
        <v>23</v>
      </c>
      <c r="D25" s="1">
        <v>2</v>
      </c>
      <c r="E25" s="3">
        <v>2</v>
      </c>
      <c r="F25" s="7">
        <v>112</v>
      </c>
      <c r="G25" s="3">
        <v>3</v>
      </c>
      <c r="H25" s="2">
        <v>2</v>
      </c>
      <c r="I25" s="4">
        <v>35.200000000000003</v>
      </c>
      <c r="J25" s="4">
        <v>69.5</v>
      </c>
      <c r="K25" s="4">
        <v>70.599999999999994</v>
      </c>
      <c r="L25" s="4">
        <f t="shared" si="10"/>
        <v>2471000</v>
      </c>
      <c r="M25" s="38">
        <f t="shared" si="11"/>
        <v>35000</v>
      </c>
      <c r="N25" s="61" t="s">
        <v>13</v>
      </c>
      <c r="O25" s="61" t="s">
        <v>14</v>
      </c>
      <c r="P25" s="6">
        <f t="shared" si="4"/>
        <v>70.599999999999994</v>
      </c>
      <c r="Q25" s="40">
        <v>44500</v>
      </c>
      <c r="R25" s="12">
        <f t="shared" si="5"/>
        <v>3141699.9999999995</v>
      </c>
      <c r="S25" s="14">
        <f t="shared" si="15"/>
        <v>3141699.9999999995</v>
      </c>
      <c r="T25" s="13">
        <f t="shared" si="1"/>
        <v>44500</v>
      </c>
      <c r="U25" s="13">
        <f t="shared" si="2"/>
        <v>102310.16949152536</v>
      </c>
      <c r="V25" s="30"/>
      <c r="W25" s="30"/>
      <c r="AD25" s="68">
        <f t="shared" si="12"/>
        <v>41500</v>
      </c>
      <c r="AE25" s="68">
        <f t="shared" si="13"/>
        <v>38640.97457627119</v>
      </c>
      <c r="AF25" s="68">
        <f t="shared" si="14"/>
        <v>2728052.8050847459</v>
      </c>
    </row>
    <row r="26" spans="2:32" ht="15.75" hidden="1">
      <c r="B26" s="2">
        <v>25</v>
      </c>
      <c r="C26" s="2" t="s">
        <v>23</v>
      </c>
      <c r="D26" s="1">
        <v>2</v>
      </c>
      <c r="E26" s="3">
        <v>2</v>
      </c>
      <c r="F26" s="7">
        <v>115</v>
      </c>
      <c r="G26" s="3">
        <v>4</v>
      </c>
      <c r="H26" s="2">
        <v>2</v>
      </c>
      <c r="I26" s="4">
        <v>35.200000000000003</v>
      </c>
      <c r="J26" s="4">
        <v>71</v>
      </c>
      <c r="K26" s="4">
        <v>72.099999999999994</v>
      </c>
      <c r="L26" s="4">
        <f t="shared" si="10"/>
        <v>2523500</v>
      </c>
      <c r="M26" s="38">
        <f t="shared" si="11"/>
        <v>35000</v>
      </c>
      <c r="N26" s="61" t="s">
        <v>13</v>
      </c>
      <c r="O26" s="61" t="s">
        <v>14</v>
      </c>
      <c r="P26" s="6">
        <f t="shared" si="4"/>
        <v>72.099999999999994</v>
      </c>
      <c r="Q26" s="40">
        <v>44500</v>
      </c>
      <c r="R26" s="12">
        <f t="shared" si="5"/>
        <v>3208449.9999999995</v>
      </c>
      <c r="S26" s="14">
        <f t="shared" si="15"/>
        <v>3208449.9999999995</v>
      </c>
      <c r="T26" s="13">
        <f t="shared" si="1"/>
        <v>44500</v>
      </c>
      <c r="U26" s="13">
        <f t="shared" si="2"/>
        <v>104483.89830508469</v>
      </c>
      <c r="V26" s="30"/>
      <c r="W26" s="30"/>
      <c r="AD26" s="68">
        <f t="shared" si="12"/>
        <v>41500</v>
      </c>
      <c r="AE26" s="68">
        <f t="shared" si="13"/>
        <v>38640.97457627119</v>
      </c>
      <c r="AF26" s="68">
        <f t="shared" si="14"/>
        <v>2786014.2669491526</v>
      </c>
    </row>
    <row r="27" spans="2:32" ht="15.75" hidden="1">
      <c r="B27" s="2">
        <v>26</v>
      </c>
      <c r="C27" s="2" t="s">
        <v>23</v>
      </c>
      <c r="D27" s="1">
        <v>2</v>
      </c>
      <c r="E27" s="3">
        <v>2</v>
      </c>
      <c r="F27" s="50">
        <v>118</v>
      </c>
      <c r="G27" s="3">
        <v>5</v>
      </c>
      <c r="H27" s="2">
        <v>3</v>
      </c>
      <c r="I27" s="4">
        <v>55.8</v>
      </c>
      <c r="J27" s="4">
        <v>97.4</v>
      </c>
      <c r="K27" s="4">
        <v>103.5</v>
      </c>
      <c r="L27" s="4">
        <f t="shared" si="10"/>
        <v>3622500</v>
      </c>
      <c r="M27" s="38">
        <f t="shared" si="11"/>
        <v>35000</v>
      </c>
      <c r="N27" s="61" t="s">
        <v>13</v>
      </c>
      <c r="O27" s="61" t="s">
        <v>14</v>
      </c>
      <c r="P27" s="6">
        <f t="shared" si="4"/>
        <v>103.5</v>
      </c>
      <c r="Q27" s="12">
        <v>44000</v>
      </c>
      <c r="R27" s="12">
        <f t="shared" si="5"/>
        <v>4554000</v>
      </c>
      <c r="S27" s="14">
        <f t="shared" si="15"/>
        <v>4554000</v>
      </c>
      <c r="T27" s="13">
        <f t="shared" si="1"/>
        <v>44000</v>
      </c>
      <c r="U27" s="13">
        <f t="shared" si="2"/>
        <v>142093.22033898305</v>
      </c>
      <c r="V27" s="30"/>
      <c r="W27" s="30"/>
      <c r="AD27" s="68">
        <f t="shared" si="12"/>
        <v>41000</v>
      </c>
      <c r="AE27" s="68">
        <f t="shared" si="13"/>
        <v>38239.745762711864</v>
      </c>
      <c r="AF27" s="68">
        <f t="shared" si="14"/>
        <v>3957813.6864406778</v>
      </c>
    </row>
    <row r="28" spans="2:32" ht="15.75" hidden="1">
      <c r="B28" s="2">
        <v>27</v>
      </c>
      <c r="C28" s="2" t="s">
        <v>23</v>
      </c>
      <c r="D28" s="1">
        <v>2</v>
      </c>
      <c r="E28" s="3">
        <v>2</v>
      </c>
      <c r="F28" s="50">
        <v>129</v>
      </c>
      <c r="G28" s="3">
        <v>7</v>
      </c>
      <c r="H28" s="2">
        <v>3</v>
      </c>
      <c r="I28" s="4">
        <v>54.7</v>
      </c>
      <c r="J28" s="4">
        <v>96.3</v>
      </c>
      <c r="K28" s="4">
        <v>102</v>
      </c>
      <c r="L28" s="4">
        <f t="shared" si="10"/>
        <v>3570000</v>
      </c>
      <c r="M28" s="38">
        <f t="shared" si="11"/>
        <v>35000</v>
      </c>
      <c r="N28" s="61" t="s">
        <v>13</v>
      </c>
      <c r="O28" s="61" t="s">
        <v>14</v>
      </c>
      <c r="P28" s="6">
        <f t="shared" si="4"/>
        <v>102</v>
      </c>
      <c r="Q28" s="12">
        <v>43500</v>
      </c>
      <c r="R28" s="12">
        <f t="shared" si="5"/>
        <v>4437000</v>
      </c>
      <c r="S28" s="14">
        <f t="shared" si="15"/>
        <v>4437000</v>
      </c>
      <c r="T28" s="13">
        <f t="shared" si="1"/>
        <v>43500</v>
      </c>
      <c r="U28" s="13">
        <f t="shared" si="2"/>
        <v>132254.2372881356</v>
      </c>
      <c r="V28" s="30"/>
      <c r="W28" s="30"/>
      <c r="AD28" s="68">
        <f t="shared" si="12"/>
        <v>40500</v>
      </c>
      <c r="AE28" s="68">
        <f t="shared" si="13"/>
        <v>37838.516949152545</v>
      </c>
      <c r="AF28" s="68">
        <f t="shared" si="14"/>
        <v>3859528.7288135597</v>
      </c>
    </row>
    <row r="29" spans="2:32" ht="15.75" hidden="1">
      <c r="B29" s="2">
        <v>28</v>
      </c>
      <c r="C29" s="2" t="s">
        <v>23</v>
      </c>
      <c r="D29" s="1">
        <v>2</v>
      </c>
      <c r="E29" s="3">
        <v>2</v>
      </c>
      <c r="F29" s="7">
        <v>132</v>
      </c>
      <c r="G29" s="3">
        <v>8</v>
      </c>
      <c r="H29" s="2">
        <v>2</v>
      </c>
      <c r="I29" s="4">
        <v>35.200000000000003</v>
      </c>
      <c r="J29" s="4">
        <v>71.099999999999994</v>
      </c>
      <c r="K29" s="4">
        <v>72.2</v>
      </c>
      <c r="L29" s="4">
        <f t="shared" si="10"/>
        <v>2527000</v>
      </c>
      <c r="M29" s="38">
        <f t="shared" si="11"/>
        <v>35000</v>
      </c>
      <c r="N29" s="61" t="s">
        <v>13</v>
      </c>
      <c r="O29" s="61" t="s">
        <v>14</v>
      </c>
      <c r="P29" s="6">
        <f t="shared" si="4"/>
        <v>72.2</v>
      </c>
      <c r="Q29" s="12">
        <v>44000</v>
      </c>
      <c r="R29" s="12">
        <f t="shared" si="5"/>
        <v>3176800</v>
      </c>
      <c r="S29" s="14">
        <f t="shared" si="15"/>
        <v>3176800</v>
      </c>
      <c r="T29" s="13">
        <f t="shared" si="1"/>
        <v>44000</v>
      </c>
      <c r="U29" s="13">
        <f t="shared" si="2"/>
        <v>99122.03389830509</v>
      </c>
      <c r="V29" s="30"/>
      <c r="W29" s="30"/>
      <c r="AD29" s="68">
        <f t="shared" si="12"/>
        <v>41000</v>
      </c>
      <c r="AE29" s="68">
        <f t="shared" si="13"/>
        <v>38239.745762711864</v>
      </c>
      <c r="AF29" s="68">
        <f t="shared" si="14"/>
        <v>2760909.6440677969</v>
      </c>
    </row>
    <row r="30" spans="2:32" ht="15.75" hidden="1">
      <c r="B30" s="2">
        <v>29</v>
      </c>
      <c r="C30" s="2" t="s">
        <v>23</v>
      </c>
      <c r="D30" s="1">
        <v>2</v>
      </c>
      <c r="E30" s="3">
        <v>2</v>
      </c>
      <c r="F30" s="7">
        <v>135</v>
      </c>
      <c r="G30" s="3">
        <v>9</v>
      </c>
      <c r="H30" s="2">
        <v>2</v>
      </c>
      <c r="I30" s="4">
        <v>35.200000000000003</v>
      </c>
      <c r="J30" s="4">
        <v>71</v>
      </c>
      <c r="K30" s="4">
        <v>72.099999999999994</v>
      </c>
      <c r="L30" s="4">
        <f t="shared" si="10"/>
        <v>2523500</v>
      </c>
      <c r="M30" s="38">
        <f t="shared" si="11"/>
        <v>35000</v>
      </c>
      <c r="N30" s="61" t="s">
        <v>13</v>
      </c>
      <c r="O30" s="61" t="s">
        <v>14</v>
      </c>
      <c r="P30" s="6">
        <f t="shared" si="4"/>
        <v>72.099999999999994</v>
      </c>
      <c r="Q30" s="12">
        <v>44000</v>
      </c>
      <c r="R30" s="12">
        <f t="shared" si="5"/>
        <v>3172399.9999999995</v>
      </c>
      <c r="S30" s="14">
        <f t="shared" si="15"/>
        <v>3172399.9999999995</v>
      </c>
      <c r="T30" s="13">
        <f t="shared" si="1"/>
        <v>44000</v>
      </c>
      <c r="U30" s="13">
        <f t="shared" si="2"/>
        <v>98984.745762711798</v>
      </c>
      <c r="V30" s="30"/>
      <c r="W30" s="30"/>
      <c r="AD30" s="68">
        <f t="shared" si="12"/>
        <v>41000</v>
      </c>
      <c r="AE30" s="68">
        <f t="shared" si="13"/>
        <v>38239.745762711864</v>
      </c>
      <c r="AF30" s="68">
        <f t="shared" si="14"/>
        <v>2757085.6694915253</v>
      </c>
    </row>
    <row r="31" spans="2:32" ht="15.75" hidden="1">
      <c r="B31" s="2">
        <v>30</v>
      </c>
      <c r="C31" s="2" t="s">
        <v>23</v>
      </c>
      <c r="D31" s="1">
        <v>2</v>
      </c>
      <c r="E31" s="3">
        <v>2</v>
      </c>
      <c r="F31" s="50">
        <v>138</v>
      </c>
      <c r="G31" s="3">
        <v>10</v>
      </c>
      <c r="H31" s="2">
        <v>3</v>
      </c>
      <c r="I31" s="4">
        <v>55.8</v>
      </c>
      <c r="J31" s="4">
        <v>97.4</v>
      </c>
      <c r="K31" s="4">
        <v>103.5</v>
      </c>
      <c r="L31" s="4">
        <f t="shared" si="10"/>
        <v>3622500</v>
      </c>
      <c r="M31" s="38">
        <f t="shared" si="11"/>
        <v>35000</v>
      </c>
      <c r="N31" s="61" t="s">
        <v>13</v>
      </c>
      <c r="O31" s="61" t="s">
        <v>14</v>
      </c>
      <c r="P31" s="6">
        <f t="shared" si="4"/>
        <v>103.5</v>
      </c>
      <c r="Q31" s="12">
        <v>43500</v>
      </c>
      <c r="R31" s="12">
        <f t="shared" si="5"/>
        <v>4502250</v>
      </c>
      <c r="S31" s="14">
        <f t="shared" si="15"/>
        <v>4502250</v>
      </c>
      <c r="T31" s="13">
        <f t="shared" si="1"/>
        <v>43500</v>
      </c>
      <c r="U31" s="13">
        <f t="shared" si="2"/>
        <v>134199.15254237287</v>
      </c>
      <c r="V31" s="30"/>
      <c r="W31" s="30"/>
      <c r="AD31" s="68">
        <f t="shared" si="12"/>
        <v>40500</v>
      </c>
      <c r="AE31" s="68">
        <f t="shared" si="13"/>
        <v>37838.516949152545</v>
      </c>
      <c r="AF31" s="68">
        <f t="shared" si="14"/>
        <v>3916286.5042372886</v>
      </c>
    </row>
    <row r="32" spans="2:32" ht="15.75" hidden="1">
      <c r="B32" s="2">
        <v>31</v>
      </c>
      <c r="C32" s="2" t="s">
        <v>23</v>
      </c>
      <c r="D32" s="1">
        <v>2</v>
      </c>
      <c r="E32" s="3">
        <v>2</v>
      </c>
      <c r="F32" s="50">
        <v>149</v>
      </c>
      <c r="G32" s="3">
        <v>12</v>
      </c>
      <c r="H32" s="2">
        <v>3</v>
      </c>
      <c r="I32" s="4">
        <v>54.7</v>
      </c>
      <c r="J32" s="4">
        <v>96.3</v>
      </c>
      <c r="K32" s="4">
        <v>102</v>
      </c>
      <c r="L32" s="4">
        <f t="shared" si="10"/>
        <v>3570000</v>
      </c>
      <c r="M32" s="38">
        <f t="shared" si="11"/>
        <v>35000</v>
      </c>
      <c r="N32" s="61" t="s">
        <v>13</v>
      </c>
      <c r="O32" s="61" t="s">
        <v>14</v>
      </c>
      <c r="P32" s="6">
        <f t="shared" si="4"/>
        <v>102</v>
      </c>
      <c r="Q32" s="12">
        <v>43000</v>
      </c>
      <c r="R32" s="12">
        <f t="shared" si="5"/>
        <v>4386000</v>
      </c>
      <c r="S32" s="14">
        <f t="shared" si="15"/>
        <v>4386000</v>
      </c>
      <c r="T32" s="13">
        <f t="shared" si="1"/>
        <v>43000</v>
      </c>
      <c r="U32" s="13">
        <f t="shared" si="2"/>
        <v>124474.57627118644</v>
      </c>
      <c r="V32" s="30"/>
      <c r="W32" s="30"/>
      <c r="AD32" s="68">
        <f t="shared" si="12"/>
        <v>40000</v>
      </c>
      <c r="AE32" s="68">
        <f t="shared" si="13"/>
        <v>37437.288135593219</v>
      </c>
      <c r="AF32" s="68">
        <f t="shared" si="14"/>
        <v>3818603.3898305083</v>
      </c>
    </row>
    <row r="33" spans="2:32" ht="15.75" hidden="1">
      <c r="B33" s="2">
        <v>32</v>
      </c>
      <c r="C33" s="2" t="s">
        <v>23</v>
      </c>
      <c r="D33" s="1">
        <v>2</v>
      </c>
      <c r="E33" s="3">
        <v>2</v>
      </c>
      <c r="F33" s="7">
        <v>152</v>
      </c>
      <c r="G33" s="3">
        <v>13</v>
      </c>
      <c r="H33" s="2">
        <v>2</v>
      </c>
      <c r="I33" s="4">
        <v>35.200000000000003</v>
      </c>
      <c r="J33" s="4">
        <v>71.099999999999994</v>
      </c>
      <c r="K33" s="4">
        <v>72.2</v>
      </c>
      <c r="L33" s="4">
        <f t="shared" si="10"/>
        <v>2527000</v>
      </c>
      <c r="M33" s="38">
        <f t="shared" si="11"/>
        <v>35000</v>
      </c>
      <c r="N33" s="61" t="s">
        <v>13</v>
      </c>
      <c r="O33" s="61" t="s">
        <v>14</v>
      </c>
      <c r="P33" s="6">
        <f t="shared" si="4"/>
        <v>72.2</v>
      </c>
      <c r="Q33" s="12">
        <v>43500</v>
      </c>
      <c r="R33" s="12">
        <f t="shared" si="5"/>
        <v>3140700</v>
      </c>
      <c r="S33" s="14">
        <f t="shared" si="15"/>
        <v>3140700</v>
      </c>
      <c r="T33" s="13">
        <f t="shared" si="1"/>
        <v>43500</v>
      </c>
      <c r="U33" s="13">
        <f t="shared" si="2"/>
        <v>93615.254237288129</v>
      </c>
      <c r="V33" s="30"/>
      <c r="W33" s="30"/>
      <c r="AD33" s="68">
        <f t="shared" si="12"/>
        <v>40500</v>
      </c>
      <c r="AE33" s="68">
        <f t="shared" si="13"/>
        <v>37838.516949152545</v>
      </c>
      <c r="AF33" s="68">
        <f t="shared" si="14"/>
        <v>2731940.9237288139</v>
      </c>
    </row>
    <row r="34" spans="2:32" ht="15.75" hidden="1">
      <c r="B34" s="2">
        <v>33</v>
      </c>
      <c r="C34" s="2" t="s">
        <v>23</v>
      </c>
      <c r="D34" s="1">
        <v>2</v>
      </c>
      <c r="E34" s="3">
        <v>2</v>
      </c>
      <c r="F34" s="7">
        <v>155</v>
      </c>
      <c r="G34" s="3">
        <v>14</v>
      </c>
      <c r="H34" s="2">
        <v>2</v>
      </c>
      <c r="I34" s="4">
        <v>35.200000000000003</v>
      </c>
      <c r="J34" s="4">
        <v>71</v>
      </c>
      <c r="K34" s="4">
        <v>72.099999999999994</v>
      </c>
      <c r="L34" s="4">
        <f t="shared" si="10"/>
        <v>2523500</v>
      </c>
      <c r="M34" s="38">
        <f t="shared" si="11"/>
        <v>35000</v>
      </c>
      <c r="N34" s="61" t="s">
        <v>13</v>
      </c>
      <c r="O34" s="61" t="s">
        <v>14</v>
      </c>
      <c r="P34" s="6">
        <f t="shared" si="4"/>
        <v>72.099999999999994</v>
      </c>
      <c r="Q34" s="12">
        <v>43500</v>
      </c>
      <c r="R34" s="12">
        <f t="shared" si="5"/>
        <v>3136349.9999999995</v>
      </c>
      <c r="S34" s="14">
        <f t="shared" si="15"/>
        <v>3136349.9999999995</v>
      </c>
      <c r="T34" s="13">
        <f t="shared" si="1"/>
        <v>43500</v>
      </c>
      <c r="U34" s="13">
        <f t="shared" si="2"/>
        <v>93485.593220338924</v>
      </c>
      <c r="V34" s="30"/>
      <c r="W34" s="30"/>
      <c r="AD34" s="68">
        <f t="shared" si="12"/>
        <v>40500</v>
      </c>
      <c r="AE34" s="68">
        <f t="shared" si="13"/>
        <v>37838.516949152545</v>
      </c>
      <c r="AF34" s="68">
        <f t="shared" si="14"/>
        <v>2728157.0720338984</v>
      </c>
    </row>
    <row r="35" spans="2:32" ht="15.75" hidden="1">
      <c r="B35" s="2">
        <v>34</v>
      </c>
      <c r="C35" s="2" t="s">
        <v>23</v>
      </c>
      <c r="D35" s="1">
        <v>2</v>
      </c>
      <c r="E35" s="3">
        <v>2</v>
      </c>
      <c r="F35" s="50">
        <v>158</v>
      </c>
      <c r="G35" s="3">
        <v>15</v>
      </c>
      <c r="H35" s="2">
        <v>3</v>
      </c>
      <c r="I35" s="4">
        <v>55.8</v>
      </c>
      <c r="J35" s="4">
        <v>97.4</v>
      </c>
      <c r="K35" s="4">
        <v>103.5</v>
      </c>
      <c r="L35" s="4">
        <f t="shared" si="10"/>
        <v>3622500</v>
      </c>
      <c r="M35" s="38">
        <f t="shared" si="11"/>
        <v>35000</v>
      </c>
      <c r="N35" s="61" t="s">
        <v>13</v>
      </c>
      <c r="O35" s="61" t="s">
        <v>14</v>
      </c>
      <c r="P35" s="6">
        <f t="shared" si="4"/>
        <v>103.5</v>
      </c>
      <c r="Q35" s="12">
        <v>43000</v>
      </c>
      <c r="R35" s="12">
        <f t="shared" si="5"/>
        <v>4450500</v>
      </c>
      <c r="S35" s="14">
        <f t="shared" si="15"/>
        <v>4450500</v>
      </c>
      <c r="T35" s="13">
        <f t="shared" si="1"/>
        <v>43000</v>
      </c>
      <c r="U35" s="13">
        <f t="shared" si="2"/>
        <v>126305.08474576271</v>
      </c>
      <c r="V35" s="30"/>
      <c r="W35" s="30"/>
      <c r="AD35" s="68">
        <f t="shared" si="12"/>
        <v>40000</v>
      </c>
      <c r="AE35" s="68">
        <f t="shared" si="13"/>
        <v>37437.288135593219</v>
      </c>
      <c r="AF35" s="68">
        <f t="shared" si="14"/>
        <v>3874759.322033898</v>
      </c>
    </row>
    <row r="36" spans="2:32" ht="15.75" hidden="1">
      <c r="B36" s="2">
        <v>35</v>
      </c>
      <c r="C36" s="2" t="s">
        <v>23</v>
      </c>
      <c r="D36" s="1">
        <v>2</v>
      </c>
      <c r="E36" s="3">
        <v>3</v>
      </c>
      <c r="F36" s="7">
        <v>168</v>
      </c>
      <c r="G36" s="3">
        <v>2</v>
      </c>
      <c r="H36" s="5">
        <v>1</v>
      </c>
      <c r="I36" s="4">
        <v>19</v>
      </c>
      <c r="J36" s="4">
        <v>45.6</v>
      </c>
      <c r="K36" s="4">
        <v>46.7</v>
      </c>
      <c r="L36" s="4">
        <f t="shared" si="10"/>
        <v>1634500</v>
      </c>
      <c r="M36" s="38">
        <f t="shared" si="11"/>
        <v>35000</v>
      </c>
      <c r="N36" s="61" t="s">
        <v>13</v>
      </c>
      <c r="O36" s="61" t="s">
        <v>14</v>
      </c>
      <c r="P36" s="6">
        <f t="shared" si="4"/>
        <v>46.7</v>
      </c>
      <c r="Q36" s="12">
        <v>45000</v>
      </c>
      <c r="R36" s="12">
        <f t="shared" si="5"/>
        <v>2101500</v>
      </c>
      <c r="S36" s="14">
        <f t="shared" si="15"/>
        <v>2101500</v>
      </c>
      <c r="T36" s="13">
        <f t="shared" si="1"/>
        <v>45000</v>
      </c>
      <c r="U36" s="13">
        <f t="shared" si="2"/>
        <v>71237.288135593219</v>
      </c>
      <c r="V36" s="30"/>
      <c r="W36" s="30"/>
      <c r="AD36" s="68">
        <f t="shared" si="12"/>
        <v>42000</v>
      </c>
      <c r="AE36" s="68">
        <f t="shared" si="13"/>
        <v>39042.203389830509</v>
      </c>
      <c r="AF36" s="68">
        <f t="shared" si="14"/>
        <v>1823270.8983050848</v>
      </c>
    </row>
    <row r="37" spans="2:32" ht="15.75" hidden="1">
      <c r="B37" s="2">
        <v>36</v>
      </c>
      <c r="C37" s="2" t="s">
        <v>23</v>
      </c>
      <c r="D37" s="1">
        <v>2</v>
      </c>
      <c r="E37" s="3">
        <v>3</v>
      </c>
      <c r="F37" s="7">
        <v>171</v>
      </c>
      <c r="G37" s="3">
        <v>2</v>
      </c>
      <c r="H37" s="5">
        <v>1</v>
      </c>
      <c r="I37" s="4">
        <v>19.5</v>
      </c>
      <c r="J37" s="4">
        <v>44.3</v>
      </c>
      <c r="K37" s="4">
        <v>45.7</v>
      </c>
      <c r="L37" s="4">
        <f t="shared" si="10"/>
        <v>1599500</v>
      </c>
      <c r="M37" s="38">
        <f t="shared" si="11"/>
        <v>35000</v>
      </c>
      <c r="N37" s="61" t="s">
        <v>13</v>
      </c>
      <c r="O37" s="61" t="s">
        <v>14</v>
      </c>
      <c r="P37" s="6">
        <f t="shared" si="4"/>
        <v>45.7</v>
      </c>
      <c r="Q37" s="12">
        <v>45000</v>
      </c>
      <c r="R37" s="12">
        <f t="shared" si="5"/>
        <v>2056500.0000000002</v>
      </c>
      <c r="S37" s="14">
        <f t="shared" si="15"/>
        <v>2056500.0000000002</v>
      </c>
      <c r="T37" s="13">
        <f t="shared" si="1"/>
        <v>45000</v>
      </c>
      <c r="U37" s="13">
        <f t="shared" si="2"/>
        <v>69711.864406779699</v>
      </c>
      <c r="V37" s="30"/>
      <c r="W37" s="30"/>
      <c r="AD37" s="68">
        <f t="shared" si="12"/>
        <v>42000</v>
      </c>
      <c r="AE37" s="68">
        <f t="shared" si="13"/>
        <v>39042.203389830509</v>
      </c>
      <c r="AF37" s="68">
        <f t="shared" si="14"/>
        <v>1784228.6949152544</v>
      </c>
    </row>
    <row r="38" spans="2:32" ht="15.75" hidden="1">
      <c r="B38" s="2">
        <v>37</v>
      </c>
      <c r="C38" s="2" t="s">
        <v>23</v>
      </c>
      <c r="D38" s="1">
        <v>2</v>
      </c>
      <c r="E38" s="3">
        <v>3</v>
      </c>
      <c r="F38" s="7">
        <v>173</v>
      </c>
      <c r="G38" s="3">
        <v>3</v>
      </c>
      <c r="H38" s="5">
        <v>2</v>
      </c>
      <c r="I38" s="4">
        <v>35.299999999999997</v>
      </c>
      <c r="J38" s="4">
        <v>72.3</v>
      </c>
      <c r="K38" s="4">
        <v>76.099999999999994</v>
      </c>
      <c r="L38" s="4">
        <f t="shared" si="10"/>
        <v>2663500</v>
      </c>
      <c r="M38" s="38">
        <f t="shared" si="11"/>
        <v>35000</v>
      </c>
      <c r="N38" s="61" t="s">
        <v>13</v>
      </c>
      <c r="O38" s="61" t="s">
        <v>14</v>
      </c>
      <c r="P38" s="6">
        <f t="shared" si="4"/>
        <v>76.099999999999994</v>
      </c>
      <c r="Q38" s="40">
        <v>44500</v>
      </c>
      <c r="R38" s="12">
        <f t="shared" si="5"/>
        <v>3386449.9999999995</v>
      </c>
      <c r="S38" s="14">
        <f t="shared" si="15"/>
        <v>3386449.9999999995</v>
      </c>
      <c r="T38" s="13">
        <f t="shared" si="1"/>
        <v>44500</v>
      </c>
      <c r="U38" s="13">
        <f t="shared" si="2"/>
        <v>110280.50847457621</v>
      </c>
      <c r="V38" s="30"/>
      <c r="W38" s="30"/>
      <c r="AD38" s="68">
        <f t="shared" si="12"/>
        <v>41500</v>
      </c>
      <c r="AE38" s="68">
        <f t="shared" si="13"/>
        <v>38640.97457627119</v>
      </c>
      <c r="AF38" s="68">
        <f t="shared" si="14"/>
        <v>2940578.1652542371</v>
      </c>
    </row>
    <row r="39" spans="2:32" s="9" customFormat="1" ht="15.75" hidden="1">
      <c r="B39" s="2">
        <v>38</v>
      </c>
      <c r="C39" s="2" t="s">
        <v>23</v>
      </c>
      <c r="D39" s="15">
        <v>2</v>
      </c>
      <c r="E39" s="3">
        <v>3</v>
      </c>
      <c r="F39" s="16">
        <v>176</v>
      </c>
      <c r="G39" s="3">
        <v>3</v>
      </c>
      <c r="H39" s="17">
        <v>2</v>
      </c>
      <c r="I39" s="18">
        <v>33.299999999999997</v>
      </c>
      <c r="J39" s="18">
        <v>65.5</v>
      </c>
      <c r="K39" s="18">
        <v>68.2</v>
      </c>
      <c r="L39" s="4">
        <f t="shared" si="10"/>
        <v>2387000</v>
      </c>
      <c r="M39" s="38">
        <f t="shared" si="11"/>
        <v>35000</v>
      </c>
      <c r="N39" s="61" t="s">
        <v>13</v>
      </c>
      <c r="O39" s="61" t="s">
        <v>14</v>
      </c>
      <c r="P39" s="6">
        <f t="shared" si="4"/>
        <v>68.2</v>
      </c>
      <c r="Q39" s="40">
        <v>44500</v>
      </c>
      <c r="R39" s="12">
        <f t="shared" si="5"/>
        <v>3034900</v>
      </c>
      <c r="S39" s="14">
        <f t="shared" si="15"/>
        <v>3034900</v>
      </c>
      <c r="T39" s="13">
        <f t="shared" si="1"/>
        <v>44500</v>
      </c>
      <c r="U39" s="13">
        <f t="shared" si="2"/>
        <v>98832.203389830509</v>
      </c>
      <c r="V39" s="31"/>
      <c r="W39" s="31"/>
      <c r="AD39" s="68">
        <f t="shared" si="12"/>
        <v>41500</v>
      </c>
      <c r="AE39" s="68">
        <f t="shared" si="13"/>
        <v>38640.97457627119</v>
      </c>
      <c r="AF39" s="68">
        <f t="shared" si="14"/>
        <v>2635314.4661016953</v>
      </c>
    </row>
    <row r="40" spans="2:32" ht="15.75" hidden="1">
      <c r="B40" s="2">
        <v>39</v>
      </c>
      <c r="C40" s="2" t="s">
        <v>23</v>
      </c>
      <c r="D40" s="1">
        <v>2</v>
      </c>
      <c r="E40" s="3">
        <v>3</v>
      </c>
      <c r="F40" s="7">
        <v>178</v>
      </c>
      <c r="G40" s="3">
        <v>4</v>
      </c>
      <c r="H40" s="5">
        <v>1</v>
      </c>
      <c r="I40" s="4">
        <v>19.5</v>
      </c>
      <c r="J40" s="4">
        <v>47.2</v>
      </c>
      <c r="K40" s="4">
        <v>48.6</v>
      </c>
      <c r="L40" s="4">
        <f t="shared" si="10"/>
        <v>1701000</v>
      </c>
      <c r="M40" s="38">
        <f t="shared" si="11"/>
        <v>35000</v>
      </c>
      <c r="N40" s="61" t="s">
        <v>13</v>
      </c>
      <c r="O40" s="61" t="s">
        <v>14</v>
      </c>
      <c r="P40" s="6">
        <f t="shared" si="4"/>
        <v>48.6</v>
      </c>
      <c r="Q40" s="12">
        <v>45000</v>
      </c>
      <c r="R40" s="12">
        <f t="shared" si="5"/>
        <v>2187000</v>
      </c>
      <c r="S40" s="14">
        <f t="shared" si="15"/>
        <v>2187000</v>
      </c>
      <c r="T40" s="13">
        <f t="shared" si="1"/>
        <v>45000</v>
      </c>
      <c r="U40" s="13">
        <f t="shared" si="2"/>
        <v>74135.593220338982</v>
      </c>
      <c r="V40" s="30"/>
      <c r="W40" s="30"/>
      <c r="AD40" s="68">
        <f t="shared" si="12"/>
        <v>42000</v>
      </c>
      <c r="AE40" s="68">
        <f t="shared" si="13"/>
        <v>39042.203389830509</v>
      </c>
      <c r="AF40" s="68">
        <f t="shared" si="14"/>
        <v>1897451.0847457629</v>
      </c>
    </row>
    <row r="41" spans="2:32" ht="15.75" hidden="1">
      <c r="B41" s="2">
        <v>40</v>
      </c>
      <c r="C41" s="2" t="s">
        <v>23</v>
      </c>
      <c r="D41" s="1">
        <v>2</v>
      </c>
      <c r="E41" s="3">
        <v>3</v>
      </c>
      <c r="F41" s="7">
        <v>181</v>
      </c>
      <c r="G41" s="3">
        <v>4</v>
      </c>
      <c r="H41" s="5">
        <v>2</v>
      </c>
      <c r="I41" s="4">
        <v>35.200000000000003</v>
      </c>
      <c r="J41" s="4">
        <v>69</v>
      </c>
      <c r="K41" s="4">
        <v>70.099999999999994</v>
      </c>
      <c r="L41" s="4">
        <f t="shared" si="10"/>
        <v>2453500</v>
      </c>
      <c r="M41" s="38">
        <f t="shared" si="11"/>
        <v>35000</v>
      </c>
      <c r="N41" s="61" t="s">
        <v>13</v>
      </c>
      <c r="O41" s="61" t="s">
        <v>14</v>
      </c>
      <c r="P41" s="6">
        <f t="shared" si="4"/>
        <v>70.099999999999994</v>
      </c>
      <c r="Q41" s="40">
        <v>44500</v>
      </c>
      <c r="R41" s="12">
        <f t="shared" si="5"/>
        <v>3119449.9999999995</v>
      </c>
      <c r="S41" s="14">
        <f>Q41*P41</f>
        <v>3119449.9999999995</v>
      </c>
      <c r="T41" s="13">
        <f t="shared" si="1"/>
        <v>44500</v>
      </c>
      <c r="U41" s="13">
        <f t="shared" si="2"/>
        <v>101585.59322033892</v>
      </c>
      <c r="V41" s="30"/>
      <c r="W41" s="30"/>
      <c r="AD41" s="68">
        <f t="shared" si="12"/>
        <v>41500</v>
      </c>
      <c r="AE41" s="68">
        <f t="shared" si="13"/>
        <v>38640.97457627119</v>
      </c>
      <c r="AF41" s="68">
        <f t="shared" si="14"/>
        <v>2708732.3177966103</v>
      </c>
    </row>
    <row r="42" spans="2:32" ht="15.75" hidden="1">
      <c r="B42" s="2">
        <v>41</v>
      </c>
      <c r="C42" s="2" t="s">
        <v>23</v>
      </c>
      <c r="D42" s="1">
        <v>2</v>
      </c>
      <c r="E42" s="3">
        <v>3</v>
      </c>
      <c r="F42" s="7">
        <v>186</v>
      </c>
      <c r="G42" s="3">
        <v>5</v>
      </c>
      <c r="H42" s="5">
        <v>1</v>
      </c>
      <c r="I42" s="4">
        <v>19</v>
      </c>
      <c r="J42" s="4">
        <v>47.2</v>
      </c>
      <c r="K42" s="4">
        <v>48.3</v>
      </c>
      <c r="L42" s="4">
        <f t="shared" si="10"/>
        <v>1690500</v>
      </c>
      <c r="M42" s="38">
        <f t="shared" si="11"/>
        <v>35000</v>
      </c>
      <c r="N42" s="61" t="s">
        <v>13</v>
      </c>
      <c r="O42" s="61" t="s">
        <v>14</v>
      </c>
      <c r="P42" s="6">
        <f t="shared" si="4"/>
        <v>48.3</v>
      </c>
      <c r="Q42" s="12">
        <v>45000</v>
      </c>
      <c r="R42" s="12">
        <f t="shared" si="5"/>
        <v>2173500</v>
      </c>
      <c r="S42" s="14">
        <f t="shared" si="15"/>
        <v>2173500</v>
      </c>
      <c r="T42" s="13">
        <f t="shared" si="1"/>
        <v>45000</v>
      </c>
      <c r="U42" s="13">
        <f t="shared" si="2"/>
        <v>73677.96610169491</v>
      </c>
      <c r="V42" s="30"/>
      <c r="W42" s="30"/>
      <c r="AD42" s="68">
        <f t="shared" si="12"/>
        <v>42000</v>
      </c>
      <c r="AE42" s="68">
        <f t="shared" si="13"/>
        <v>39042.203389830509</v>
      </c>
      <c r="AF42" s="68">
        <f t="shared" si="14"/>
        <v>1885738.4237288134</v>
      </c>
    </row>
    <row r="43" spans="2:32" ht="15.75" hidden="1">
      <c r="B43" s="2">
        <v>42</v>
      </c>
      <c r="C43" s="2" t="s">
        <v>23</v>
      </c>
      <c r="D43" s="1">
        <v>2</v>
      </c>
      <c r="E43" s="3">
        <v>3</v>
      </c>
      <c r="F43" s="7">
        <v>191</v>
      </c>
      <c r="G43" s="3">
        <v>6</v>
      </c>
      <c r="H43" s="5">
        <v>2</v>
      </c>
      <c r="I43" s="4">
        <v>35.299999999999997</v>
      </c>
      <c r="J43" s="4">
        <v>72.3</v>
      </c>
      <c r="K43" s="4">
        <v>76.099999999999994</v>
      </c>
      <c r="L43" s="4">
        <f t="shared" si="10"/>
        <v>2663500</v>
      </c>
      <c r="M43" s="38">
        <f t="shared" si="11"/>
        <v>35000</v>
      </c>
      <c r="N43" s="61" t="s">
        <v>13</v>
      </c>
      <c r="O43" s="61" t="s">
        <v>14</v>
      </c>
      <c r="P43" s="6">
        <f t="shared" si="4"/>
        <v>76.099999999999994</v>
      </c>
      <c r="Q43" s="12">
        <v>44000</v>
      </c>
      <c r="R43" s="12">
        <f t="shared" si="5"/>
        <v>3348399.9999999995</v>
      </c>
      <c r="S43" s="14">
        <f t="shared" si="15"/>
        <v>3348399.9999999995</v>
      </c>
      <c r="T43" s="13">
        <f t="shared" si="1"/>
        <v>44000</v>
      </c>
      <c r="U43" s="13">
        <f t="shared" si="2"/>
        <v>104476.27118644062</v>
      </c>
      <c r="V43" s="30"/>
      <c r="W43" s="30"/>
      <c r="AD43" s="68">
        <f t="shared" si="12"/>
        <v>41000</v>
      </c>
      <c r="AE43" s="68">
        <f t="shared" si="13"/>
        <v>38239.745762711864</v>
      </c>
      <c r="AF43" s="68">
        <f t="shared" si="14"/>
        <v>2910044.6525423727</v>
      </c>
    </row>
    <row r="44" spans="2:32" ht="15.75" hidden="1">
      <c r="B44" s="2">
        <v>43</v>
      </c>
      <c r="C44" s="2" t="s">
        <v>23</v>
      </c>
      <c r="D44" s="1">
        <v>2</v>
      </c>
      <c r="E44" s="3">
        <v>3</v>
      </c>
      <c r="F44" s="7">
        <v>196</v>
      </c>
      <c r="G44" s="3">
        <v>7</v>
      </c>
      <c r="H44" s="5">
        <v>1</v>
      </c>
      <c r="I44" s="4">
        <v>19.5</v>
      </c>
      <c r="J44" s="4">
        <v>47.2</v>
      </c>
      <c r="K44" s="4">
        <v>48.6</v>
      </c>
      <c r="L44" s="4">
        <f t="shared" si="10"/>
        <v>1701000</v>
      </c>
      <c r="M44" s="38">
        <f t="shared" si="11"/>
        <v>35000</v>
      </c>
      <c r="N44" s="61" t="s">
        <v>13</v>
      </c>
      <c r="O44" s="61" t="s">
        <v>14</v>
      </c>
      <c r="P44" s="6">
        <f t="shared" si="4"/>
        <v>48.6</v>
      </c>
      <c r="Q44" s="12">
        <v>44500</v>
      </c>
      <c r="R44" s="12">
        <f t="shared" si="5"/>
        <v>2162700</v>
      </c>
      <c r="S44" s="14">
        <f t="shared" si="15"/>
        <v>2162700</v>
      </c>
      <c r="T44" s="13">
        <f t="shared" si="1"/>
        <v>44500</v>
      </c>
      <c r="U44" s="13">
        <f t="shared" si="2"/>
        <v>70428.813559322036</v>
      </c>
      <c r="V44" s="30"/>
      <c r="W44" s="30"/>
      <c r="AD44" s="68">
        <f t="shared" si="12"/>
        <v>41500</v>
      </c>
      <c r="AE44" s="68">
        <f t="shared" si="13"/>
        <v>38640.97457627119</v>
      </c>
      <c r="AF44" s="68">
        <f t="shared" si="14"/>
        <v>1877951.3644067799</v>
      </c>
    </row>
    <row r="45" spans="2:32" ht="15.75" hidden="1">
      <c r="B45" s="2">
        <v>44</v>
      </c>
      <c r="C45" s="2" t="s">
        <v>23</v>
      </c>
      <c r="D45" s="1">
        <v>2</v>
      </c>
      <c r="E45" s="3">
        <v>3</v>
      </c>
      <c r="F45" s="7">
        <v>207</v>
      </c>
      <c r="G45" s="3">
        <v>8</v>
      </c>
      <c r="H45" s="5">
        <v>1</v>
      </c>
      <c r="I45" s="4">
        <v>19.5</v>
      </c>
      <c r="J45" s="4">
        <v>44.3</v>
      </c>
      <c r="K45" s="4">
        <v>45.7</v>
      </c>
      <c r="L45" s="4">
        <f t="shared" si="10"/>
        <v>1599500</v>
      </c>
      <c r="M45" s="38">
        <f t="shared" si="11"/>
        <v>35000</v>
      </c>
      <c r="N45" s="61" t="s">
        <v>13</v>
      </c>
      <c r="O45" s="61" t="s">
        <v>14</v>
      </c>
      <c r="P45" s="6">
        <f t="shared" si="4"/>
        <v>45.7</v>
      </c>
      <c r="Q45" s="12">
        <v>44500</v>
      </c>
      <c r="R45" s="12">
        <f t="shared" si="5"/>
        <v>2033650.0000000002</v>
      </c>
      <c r="S45" s="14">
        <f t="shared" si="15"/>
        <v>2033650.0000000002</v>
      </c>
      <c r="T45" s="13">
        <f t="shared" si="1"/>
        <v>44500</v>
      </c>
      <c r="U45" s="13">
        <f t="shared" si="2"/>
        <v>66226.271186440703</v>
      </c>
      <c r="V45" s="30"/>
      <c r="W45" s="30"/>
      <c r="AD45" s="68">
        <f t="shared" si="12"/>
        <v>41500</v>
      </c>
      <c r="AE45" s="68">
        <f t="shared" si="13"/>
        <v>38640.97457627119</v>
      </c>
      <c r="AF45" s="68">
        <f t="shared" si="14"/>
        <v>1765892.5381355935</v>
      </c>
    </row>
    <row r="46" spans="2:32" ht="15.75" hidden="1">
      <c r="B46" s="2">
        <v>45</v>
      </c>
      <c r="C46" s="2" t="s">
        <v>23</v>
      </c>
      <c r="D46" s="1">
        <v>2</v>
      </c>
      <c r="E46" s="3">
        <v>3</v>
      </c>
      <c r="F46" s="64">
        <v>212</v>
      </c>
      <c r="G46" s="3">
        <v>9</v>
      </c>
      <c r="H46" s="5">
        <v>2</v>
      </c>
      <c r="I46" s="4">
        <v>33.299999999999997</v>
      </c>
      <c r="J46" s="4">
        <v>67.099999999999994</v>
      </c>
      <c r="K46" s="4">
        <v>69.8</v>
      </c>
      <c r="L46" s="4">
        <f t="shared" si="10"/>
        <v>2443000</v>
      </c>
      <c r="M46" s="38">
        <f t="shared" si="11"/>
        <v>35000</v>
      </c>
      <c r="N46" s="61" t="s">
        <v>13</v>
      </c>
      <c r="O46" s="61" t="s">
        <v>14</v>
      </c>
      <c r="P46" s="6">
        <f t="shared" si="4"/>
        <v>69.8</v>
      </c>
      <c r="Q46" s="66">
        <v>48000</v>
      </c>
      <c r="R46" s="12">
        <f t="shared" si="5"/>
        <v>3350400</v>
      </c>
      <c r="S46" s="14">
        <f t="shared" si="15"/>
        <v>3350400</v>
      </c>
      <c r="T46" s="13">
        <f t="shared" si="1"/>
        <v>48000</v>
      </c>
      <c r="U46" s="13">
        <f t="shared" si="2"/>
        <v>138416.94915254237</v>
      </c>
      <c r="V46" s="30"/>
      <c r="W46" s="30"/>
      <c r="AD46" s="68">
        <f t="shared" si="12"/>
        <v>45000</v>
      </c>
      <c r="AE46" s="68">
        <f t="shared" si="13"/>
        <v>41449.576271186437</v>
      </c>
      <c r="AF46" s="68">
        <f t="shared" si="14"/>
        <v>2893180.4237288134</v>
      </c>
    </row>
    <row r="47" spans="2:32" ht="15.75" hidden="1">
      <c r="B47" s="2">
        <v>46</v>
      </c>
      <c r="C47" s="2" t="s">
        <v>23</v>
      </c>
      <c r="D47" s="1">
        <v>2</v>
      </c>
      <c r="E47" s="3">
        <v>3</v>
      </c>
      <c r="F47" s="7">
        <v>217</v>
      </c>
      <c r="G47" s="3">
        <v>10</v>
      </c>
      <c r="H47" s="5">
        <v>2</v>
      </c>
      <c r="I47" s="4">
        <v>35.200000000000003</v>
      </c>
      <c r="J47" s="4">
        <v>69</v>
      </c>
      <c r="K47" s="4">
        <v>70.099999999999994</v>
      </c>
      <c r="L47" s="4">
        <f t="shared" si="10"/>
        <v>2453500</v>
      </c>
      <c r="M47" s="38">
        <f t="shared" si="11"/>
        <v>35000</v>
      </c>
      <c r="N47" s="61" t="s">
        <v>13</v>
      </c>
      <c r="O47" s="61" t="s">
        <v>14</v>
      </c>
      <c r="P47" s="6">
        <f t="shared" si="4"/>
        <v>70.099999999999994</v>
      </c>
      <c r="Q47" s="12">
        <v>44000</v>
      </c>
      <c r="R47" s="12">
        <f t="shared" si="5"/>
        <v>3084399.9999999995</v>
      </c>
      <c r="S47" s="14">
        <f t="shared" si="15"/>
        <v>3084399.9999999995</v>
      </c>
      <c r="T47" s="13">
        <f t="shared" si="1"/>
        <v>44000</v>
      </c>
      <c r="U47" s="13">
        <f t="shared" si="2"/>
        <v>96238.983050847397</v>
      </c>
      <c r="V47" s="30"/>
      <c r="W47" s="30"/>
      <c r="AD47" s="68">
        <f t="shared" si="12"/>
        <v>41000</v>
      </c>
      <c r="AE47" s="68">
        <f t="shared" si="13"/>
        <v>38239.745762711864</v>
      </c>
      <c r="AF47" s="68">
        <f t="shared" si="14"/>
        <v>2680606.1779661016</v>
      </c>
    </row>
    <row r="48" spans="2:32" ht="15.75" hidden="1">
      <c r="B48" s="2">
        <v>47</v>
      </c>
      <c r="C48" s="2" t="s">
        <v>23</v>
      </c>
      <c r="D48" s="1">
        <v>2</v>
      </c>
      <c r="E48" s="3">
        <v>3</v>
      </c>
      <c r="F48" s="7">
        <v>222</v>
      </c>
      <c r="G48" s="3">
        <v>11</v>
      </c>
      <c r="H48" s="5">
        <v>1</v>
      </c>
      <c r="I48" s="4">
        <v>19</v>
      </c>
      <c r="J48" s="4">
        <v>47.2</v>
      </c>
      <c r="K48" s="4">
        <v>48.3</v>
      </c>
      <c r="L48" s="4">
        <f t="shared" si="10"/>
        <v>1690500</v>
      </c>
      <c r="M48" s="38">
        <f t="shared" si="11"/>
        <v>35000</v>
      </c>
      <c r="N48" s="61" t="s">
        <v>13</v>
      </c>
      <c r="O48" s="61" t="s">
        <v>14</v>
      </c>
      <c r="P48" s="6">
        <f t="shared" si="4"/>
        <v>48.3</v>
      </c>
      <c r="Q48" s="12">
        <v>44000</v>
      </c>
      <c r="R48" s="12">
        <f t="shared" si="5"/>
        <v>2125200</v>
      </c>
      <c r="S48" s="14">
        <f t="shared" si="15"/>
        <v>2125200</v>
      </c>
      <c r="T48" s="13">
        <f t="shared" si="1"/>
        <v>44000</v>
      </c>
      <c r="U48" s="13">
        <f t="shared" si="2"/>
        <v>66310.169491525419</v>
      </c>
      <c r="V48" s="30"/>
      <c r="W48" s="30"/>
      <c r="AD48" s="68">
        <f t="shared" si="12"/>
        <v>41000</v>
      </c>
      <c r="AE48" s="68">
        <f t="shared" si="13"/>
        <v>38239.745762711864</v>
      </c>
      <c r="AF48" s="68">
        <f t="shared" si="14"/>
        <v>1846979.720338983</v>
      </c>
    </row>
    <row r="49" spans="2:32" ht="15.75" hidden="1">
      <c r="B49" s="2">
        <v>48</v>
      </c>
      <c r="C49" s="2" t="s">
        <v>23</v>
      </c>
      <c r="D49" s="1">
        <v>2</v>
      </c>
      <c r="E49" s="3">
        <v>3</v>
      </c>
      <c r="F49" s="7">
        <v>227</v>
      </c>
      <c r="G49" s="3">
        <v>12</v>
      </c>
      <c r="H49" s="5">
        <v>2</v>
      </c>
      <c r="I49" s="4">
        <v>35.299999999999997</v>
      </c>
      <c r="J49" s="4">
        <v>72.3</v>
      </c>
      <c r="K49" s="4">
        <v>76.099999999999994</v>
      </c>
      <c r="L49" s="4">
        <f t="shared" si="10"/>
        <v>2663500</v>
      </c>
      <c r="M49" s="38">
        <f t="shared" si="11"/>
        <v>35000</v>
      </c>
      <c r="N49" s="61" t="s">
        <v>13</v>
      </c>
      <c r="O49" s="61" t="s">
        <v>14</v>
      </c>
      <c r="P49" s="6">
        <f t="shared" si="4"/>
        <v>76.099999999999994</v>
      </c>
      <c r="Q49" s="12">
        <v>43500</v>
      </c>
      <c r="R49" s="12">
        <f t="shared" si="5"/>
        <v>3310349.9999999995</v>
      </c>
      <c r="S49" s="14">
        <f t="shared" si="15"/>
        <v>3310349.9999999995</v>
      </c>
      <c r="T49" s="13">
        <f t="shared" si="1"/>
        <v>43500</v>
      </c>
      <c r="U49" s="13">
        <f t="shared" si="2"/>
        <v>98672.033898305017</v>
      </c>
      <c r="V49" s="30"/>
      <c r="W49" s="30"/>
      <c r="AD49" s="68">
        <f t="shared" si="12"/>
        <v>40500</v>
      </c>
      <c r="AE49" s="68">
        <f t="shared" si="13"/>
        <v>37838.516949152545</v>
      </c>
      <c r="AF49" s="68">
        <f t="shared" si="14"/>
        <v>2879511.1398305083</v>
      </c>
    </row>
    <row r="50" spans="2:32" ht="15.75" hidden="1">
      <c r="B50" s="2">
        <v>49</v>
      </c>
      <c r="C50" s="2" t="s">
        <v>23</v>
      </c>
      <c r="D50" s="1">
        <v>2</v>
      </c>
      <c r="E50" s="3">
        <v>3</v>
      </c>
      <c r="F50" s="7">
        <v>232</v>
      </c>
      <c r="G50" s="3">
        <v>13</v>
      </c>
      <c r="H50" s="5">
        <v>1</v>
      </c>
      <c r="I50" s="4">
        <v>19.5</v>
      </c>
      <c r="J50" s="4">
        <v>47.2</v>
      </c>
      <c r="K50" s="4">
        <v>48.6</v>
      </c>
      <c r="L50" s="4">
        <f t="shared" si="10"/>
        <v>1701000</v>
      </c>
      <c r="M50" s="38">
        <f t="shared" si="11"/>
        <v>35000</v>
      </c>
      <c r="N50" s="61" t="s">
        <v>13</v>
      </c>
      <c r="O50" s="61" t="s">
        <v>14</v>
      </c>
      <c r="P50" s="6">
        <f t="shared" si="4"/>
        <v>48.6</v>
      </c>
      <c r="Q50" s="12">
        <v>44000</v>
      </c>
      <c r="R50" s="12">
        <f t="shared" si="5"/>
        <v>2138400</v>
      </c>
      <c r="S50" s="14">
        <f t="shared" si="15"/>
        <v>2138400</v>
      </c>
      <c r="T50" s="13">
        <f t="shared" si="1"/>
        <v>44000</v>
      </c>
      <c r="U50" s="13">
        <f t="shared" si="2"/>
        <v>66722.03389830509</v>
      </c>
      <c r="V50" s="30"/>
      <c r="W50" s="30"/>
      <c r="AD50" s="68">
        <f t="shared" si="12"/>
        <v>41000</v>
      </c>
      <c r="AE50" s="68">
        <f t="shared" si="13"/>
        <v>38239.745762711864</v>
      </c>
      <c r="AF50" s="68">
        <f t="shared" si="14"/>
        <v>1858451.6440677966</v>
      </c>
    </row>
    <row r="51" spans="2:32" ht="15.75" hidden="1">
      <c r="B51" s="2">
        <v>50</v>
      </c>
      <c r="C51" s="2" t="s">
        <v>23</v>
      </c>
      <c r="D51" s="1">
        <v>2</v>
      </c>
      <c r="E51" s="3">
        <v>3</v>
      </c>
      <c r="F51" s="7">
        <v>243</v>
      </c>
      <c r="G51" s="3">
        <v>14</v>
      </c>
      <c r="H51" s="5">
        <v>1</v>
      </c>
      <c r="I51" s="4">
        <v>19.5</v>
      </c>
      <c r="J51" s="4">
        <v>44.3</v>
      </c>
      <c r="K51" s="4">
        <v>45.7</v>
      </c>
      <c r="L51" s="4">
        <f t="shared" si="10"/>
        <v>1599500</v>
      </c>
      <c r="M51" s="38">
        <f t="shared" si="11"/>
        <v>35000</v>
      </c>
      <c r="N51" s="61" t="s">
        <v>13</v>
      </c>
      <c r="O51" s="61" t="s">
        <v>14</v>
      </c>
      <c r="P51" s="6">
        <f t="shared" si="4"/>
        <v>45.7</v>
      </c>
      <c r="Q51" s="12">
        <v>44000</v>
      </c>
      <c r="R51" s="12">
        <f t="shared" si="5"/>
        <v>2010800.0000000002</v>
      </c>
      <c r="S51" s="14">
        <f t="shared" si="15"/>
        <v>2010800.0000000002</v>
      </c>
      <c r="T51" s="13">
        <f t="shared" si="1"/>
        <v>44000</v>
      </c>
      <c r="U51" s="13">
        <f t="shared" si="2"/>
        <v>62740.677966101728</v>
      </c>
      <c r="V51" s="30"/>
      <c r="W51" s="30"/>
      <c r="AD51" s="68">
        <f t="shared" si="12"/>
        <v>41000</v>
      </c>
      <c r="AE51" s="68">
        <f t="shared" si="13"/>
        <v>38239.745762711864</v>
      </c>
      <c r="AF51" s="68">
        <f t="shared" si="14"/>
        <v>1747556.3813559322</v>
      </c>
    </row>
    <row r="52" spans="2:32" ht="15.75" hidden="1">
      <c r="B52" s="2">
        <v>51</v>
      </c>
      <c r="C52" s="2" t="s">
        <v>23</v>
      </c>
      <c r="D52" s="1">
        <v>2</v>
      </c>
      <c r="E52" s="3">
        <v>3</v>
      </c>
      <c r="F52" s="64">
        <v>248</v>
      </c>
      <c r="G52" s="3">
        <v>15</v>
      </c>
      <c r="H52" s="5">
        <v>2</v>
      </c>
      <c r="I52" s="4">
        <v>33.299999999999997</v>
      </c>
      <c r="J52" s="4">
        <v>67.099999999999994</v>
      </c>
      <c r="K52" s="4">
        <v>69.8</v>
      </c>
      <c r="L52" s="4">
        <f t="shared" si="10"/>
        <v>2443000</v>
      </c>
      <c r="M52" s="38">
        <f t="shared" si="11"/>
        <v>35000</v>
      </c>
      <c r="N52" s="61" t="s">
        <v>13</v>
      </c>
      <c r="O52" s="61" t="s">
        <v>14</v>
      </c>
      <c r="P52" s="6">
        <f t="shared" si="4"/>
        <v>69.8</v>
      </c>
      <c r="Q52" s="66">
        <v>48000</v>
      </c>
      <c r="R52" s="12">
        <f t="shared" si="5"/>
        <v>3350400</v>
      </c>
      <c r="S52" s="14">
        <f t="shared" si="15"/>
        <v>3350400</v>
      </c>
      <c r="T52" s="13">
        <f t="shared" si="1"/>
        <v>48000</v>
      </c>
      <c r="U52" s="13">
        <f t="shared" si="2"/>
        <v>138416.94915254237</v>
      </c>
      <c r="V52" s="30"/>
      <c r="W52" s="30"/>
      <c r="AD52" s="68">
        <f t="shared" si="12"/>
        <v>45000</v>
      </c>
      <c r="AE52" s="68">
        <f t="shared" si="13"/>
        <v>41449.576271186437</v>
      </c>
      <c r="AF52" s="68">
        <f t="shared" si="14"/>
        <v>2893180.4237288134</v>
      </c>
    </row>
    <row r="53" spans="2:32" ht="15.75" hidden="1">
      <c r="B53" s="2">
        <v>52</v>
      </c>
      <c r="C53" s="2" t="s">
        <v>23</v>
      </c>
      <c r="D53" s="1">
        <v>2</v>
      </c>
      <c r="E53" s="3">
        <v>3</v>
      </c>
      <c r="F53" s="7">
        <v>253</v>
      </c>
      <c r="G53" s="3">
        <v>16</v>
      </c>
      <c r="H53" s="5">
        <v>2</v>
      </c>
      <c r="I53" s="4">
        <v>35.200000000000003</v>
      </c>
      <c r="J53" s="4">
        <v>69</v>
      </c>
      <c r="K53" s="4">
        <v>70.099999999999994</v>
      </c>
      <c r="L53" s="4">
        <f t="shared" si="10"/>
        <v>2453500</v>
      </c>
      <c r="M53" s="38">
        <f t="shared" si="11"/>
        <v>35000</v>
      </c>
      <c r="N53" s="61" t="s">
        <v>13</v>
      </c>
      <c r="O53" s="61" t="s">
        <v>14</v>
      </c>
      <c r="P53" s="6">
        <f t="shared" si="4"/>
        <v>70.099999999999994</v>
      </c>
      <c r="Q53" s="12">
        <v>43000</v>
      </c>
      <c r="R53" s="12">
        <f t="shared" si="5"/>
        <v>3014299.9999999995</v>
      </c>
      <c r="S53" s="14">
        <f t="shared" si="15"/>
        <v>3014299.9999999995</v>
      </c>
      <c r="T53" s="13">
        <f t="shared" si="1"/>
        <v>43000</v>
      </c>
      <c r="U53" s="13">
        <f t="shared" si="2"/>
        <v>85545.762711864343</v>
      </c>
      <c r="V53" s="30"/>
      <c r="W53" s="30"/>
      <c r="AD53" s="68">
        <f t="shared" si="12"/>
        <v>40000</v>
      </c>
      <c r="AE53" s="68">
        <f t="shared" si="13"/>
        <v>37437.288135593219</v>
      </c>
      <c r="AF53" s="68">
        <f t="shared" si="14"/>
        <v>2624353.8983050846</v>
      </c>
    </row>
    <row r="54" spans="2:32" ht="15.75" hidden="1">
      <c r="B54" s="2">
        <v>53</v>
      </c>
      <c r="C54" s="2" t="s">
        <v>24</v>
      </c>
      <c r="D54" s="1">
        <v>2</v>
      </c>
      <c r="E54" s="2">
        <v>1</v>
      </c>
      <c r="F54" s="7">
        <v>8</v>
      </c>
      <c r="G54" s="3">
        <v>3</v>
      </c>
      <c r="H54" s="2">
        <v>1</v>
      </c>
      <c r="I54" s="4">
        <v>19.5</v>
      </c>
      <c r="J54" s="4">
        <v>45.1</v>
      </c>
      <c r="K54" s="4">
        <v>46.5</v>
      </c>
      <c r="L54" s="4">
        <f t="shared" si="10"/>
        <v>1627500</v>
      </c>
      <c r="M54" s="38">
        <f t="shared" si="11"/>
        <v>35000</v>
      </c>
      <c r="N54" s="61" t="s">
        <v>13</v>
      </c>
      <c r="O54" s="61" t="s">
        <v>14</v>
      </c>
      <c r="P54" s="6">
        <f>K54</f>
        <v>46.5</v>
      </c>
      <c r="Q54" s="40">
        <v>45000</v>
      </c>
      <c r="R54" s="12">
        <f>P54*Q54</f>
        <v>2092500</v>
      </c>
      <c r="S54" s="14">
        <f t="shared" si="15"/>
        <v>2092500</v>
      </c>
      <c r="T54" s="13">
        <f>S54/P54</f>
        <v>45000</v>
      </c>
      <c r="U54" s="13">
        <f>(S54-L54)*18/118</f>
        <v>70932.203389830509</v>
      </c>
      <c r="V54" s="30"/>
      <c r="W54" s="30"/>
      <c r="AD54" s="68">
        <f t="shared" si="12"/>
        <v>42000</v>
      </c>
      <c r="AE54" s="68">
        <f t="shared" si="13"/>
        <v>39042.203389830509</v>
      </c>
      <c r="AF54" s="68">
        <f t="shared" si="14"/>
        <v>1815462.4576271186</v>
      </c>
    </row>
    <row r="55" spans="2:32" ht="15.75" hidden="1">
      <c r="B55" s="2">
        <v>54</v>
      </c>
      <c r="C55" s="2" t="s">
        <v>24</v>
      </c>
      <c r="D55" s="1">
        <v>2</v>
      </c>
      <c r="E55" s="2">
        <v>1</v>
      </c>
      <c r="F55" s="7">
        <v>9</v>
      </c>
      <c r="G55" s="3">
        <v>3</v>
      </c>
      <c r="H55" s="5">
        <v>1</v>
      </c>
      <c r="I55" s="4">
        <v>18.899999999999999</v>
      </c>
      <c r="J55" s="4">
        <v>45.7</v>
      </c>
      <c r="K55" s="4">
        <v>46.6</v>
      </c>
      <c r="L55" s="4">
        <f t="shared" si="10"/>
        <v>1631000</v>
      </c>
      <c r="M55" s="38">
        <f t="shared" si="11"/>
        <v>35000</v>
      </c>
      <c r="N55" s="61" t="s">
        <v>13</v>
      </c>
      <c r="O55" s="61" t="s">
        <v>14</v>
      </c>
      <c r="P55" s="6">
        <f t="shared" ref="P55:P97" si="16">K55</f>
        <v>46.6</v>
      </c>
      <c r="Q55" s="40">
        <v>45000</v>
      </c>
      <c r="R55" s="12">
        <f t="shared" ref="R55:R97" si="17">P55*Q55</f>
        <v>2097000</v>
      </c>
      <c r="S55" s="14">
        <f t="shared" si="15"/>
        <v>2097000</v>
      </c>
      <c r="T55" s="13">
        <f t="shared" ref="T55:T97" si="18">S55/P55</f>
        <v>45000</v>
      </c>
      <c r="U55" s="13">
        <f t="shared" ref="U55:U97" si="19">(S55-L55)*18/118</f>
        <v>71084.745762711871</v>
      </c>
      <c r="V55" s="30"/>
      <c r="W55" s="30"/>
      <c r="AD55" s="68">
        <f t="shared" si="12"/>
        <v>42000</v>
      </c>
      <c r="AE55" s="68">
        <f t="shared" si="13"/>
        <v>39042.203389830509</v>
      </c>
      <c r="AF55" s="68">
        <f t="shared" si="14"/>
        <v>1819366.6779661018</v>
      </c>
    </row>
    <row r="56" spans="2:32" ht="15.75" hidden="1">
      <c r="B56" s="2">
        <v>55</v>
      </c>
      <c r="C56" s="2" t="s">
        <v>24</v>
      </c>
      <c r="D56" s="1">
        <v>2</v>
      </c>
      <c r="E56" s="2">
        <v>1</v>
      </c>
      <c r="F56" s="7">
        <v>11</v>
      </c>
      <c r="G56" s="3">
        <v>3</v>
      </c>
      <c r="H56" s="5">
        <v>1</v>
      </c>
      <c r="I56" s="4">
        <v>19</v>
      </c>
      <c r="J56" s="4">
        <v>43.2</v>
      </c>
      <c r="K56" s="4">
        <v>44.3</v>
      </c>
      <c r="L56" s="4">
        <f t="shared" si="10"/>
        <v>1550500</v>
      </c>
      <c r="M56" s="38">
        <f t="shared" si="11"/>
        <v>35000</v>
      </c>
      <c r="N56" s="61" t="s">
        <v>13</v>
      </c>
      <c r="O56" s="61" t="s">
        <v>14</v>
      </c>
      <c r="P56" s="6">
        <f t="shared" si="16"/>
        <v>44.3</v>
      </c>
      <c r="Q56" s="40">
        <v>45000</v>
      </c>
      <c r="R56" s="12">
        <f t="shared" si="17"/>
        <v>1993499.9999999998</v>
      </c>
      <c r="S56" s="14">
        <f t="shared" si="15"/>
        <v>1993499.9999999998</v>
      </c>
      <c r="T56" s="13">
        <f t="shared" si="18"/>
        <v>45000</v>
      </c>
      <c r="U56" s="13">
        <f t="shared" si="19"/>
        <v>67576.271186440645</v>
      </c>
      <c r="V56" s="30"/>
      <c r="W56" s="30"/>
      <c r="AD56" s="68">
        <f t="shared" si="12"/>
        <v>42000</v>
      </c>
      <c r="AE56" s="68">
        <f t="shared" si="13"/>
        <v>39042.203389830509</v>
      </c>
      <c r="AF56" s="68">
        <f t="shared" si="14"/>
        <v>1729569.6101694915</v>
      </c>
    </row>
    <row r="57" spans="2:32" ht="15.75" hidden="1">
      <c r="B57" s="2">
        <v>56</v>
      </c>
      <c r="C57" s="2" t="s">
        <v>24</v>
      </c>
      <c r="D57" s="1">
        <v>2</v>
      </c>
      <c r="E57" s="2">
        <v>1</v>
      </c>
      <c r="F57" s="7">
        <v>13</v>
      </c>
      <c r="G57" s="3">
        <v>3</v>
      </c>
      <c r="H57" s="5">
        <v>2</v>
      </c>
      <c r="I57" s="4">
        <v>35.799999999999997</v>
      </c>
      <c r="J57" s="4">
        <v>73.900000000000006</v>
      </c>
      <c r="K57" s="4">
        <v>78.099999999999994</v>
      </c>
      <c r="L57" s="4">
        <f t="shared" si="10"/>
        <v>2733500</v>
      </c>
      <c r="M57" s="38">
        <f t="shared" si="11"/>
        <v>35000</v>
      </c>
      <c r="N57" s="61" t="s">
        <v>13</v>
      </c>
      <c r="O57" s="61" t="s">
        <v>14</v>
      </c>
      <c r="P57" s="6">
        <f t="shared" si="16"/>
        <v>78.099999999999994</v>
      </c>
      <c r="Q57" s="40">
        <v>44500</v>
      </c>
      <c r="R57" s="12">
        <f t="shared" si="17"/>
        <v>3475449.9999999995</v>
      </c>
      <c r="S57" s="14">
        <f t="shared" si="15"/>
        <v>3475449.9999999995</v>
      </c>
      <c r="T57" s="13">
        <f t="shared" si="18"/>
        <v>44500</v>
      </c>
      <c r="U57" s="13">
        <f t="shared" si="19"/>
        <v>113178.81355932198</v>
      </c>
      <c r="V57" s="30"/>
      <c r="W57" s="30"/>
      <c r="AD57" s="68">
        <f t="shared" si="12"/>
        <v>41500</v>
      </c>
      <c r="AE57" s="68">
        <f t="shared" si="13"/>
        <v>38640.97457627119</v>
      </c>
      <c r="AF57" s="68">
        <f t="shared" si="14"/>
        <v>3017860.1144067799</v>
      </c>
    </row>
    <row r="58" spans="2:32" ht="15.75" hidden="1">
      <c r="B58" s="2">
        <v>57</v>
      </c>
      <c r="C58" s="2" t="s">
        <v>24</v>
      </c>
      <c r="D58" s="1">
        <v>2</v>
      </c>
      <c r="E58" s="2">
        <v>1</v>
      </c>
      <c r="F58" s="7">
        <v>14</v>
      </c>
      <c r="G58" s="3">
        <v>3</v>
      </c>
      <c r="H58" s="5">
        <v>1</v>
      </c>
      <c r="I58" s="4">
        <v>19.5</v>
      </c>
      <c r="J58" s="4">
        <v>47.3</v>
      </c>
      <c r="K58" s="4">
        <v>48.7</v>
      </c>
      <c r="L58" s="4">
        <f t="shared" si="10"/>
        <v>1704500</v>
      </c>
      <c r="M58" s="38">
        <f t="shared" si="11"/>
        <v>35000</v>
      </c>
      <c r="N58" s="61" t="s">
        <v>13</v>
      </c>
      <c r="O58" s="61" t="s">
        <v>14</v>
      </c>
      <c r="P58" s="6">
        <f t="shared" si="16"/>
        <v>48.7</v>
      </c>
      <c r="Q58" s="40">
        <v>45000</v>
      </c>
      <c r="R58" s="12">
        <f t="shared" si="17"/>
        <v>2191500</v>
      </c>
      <c r="S58" s="14">
        <f t="shared" si="15"/>
        <v>2191500</v>
      </c>
      <c r="T58" s="13">
        <f t="shared" si="18"/>
        <v>45000</v>
      </c>
      <c r="U58" s="13">
        <f t="shared" si="19"/>
        <v>74288.135593220344</v>
      </c>
      <c r="V58" s="30"/>
      <c r="W58" s="30"/>
      <c r="AD58" s="68">
        <f t="shared" si="12"/>
        <v>42000</v>
      </c>
      <c r="AE58" s="68">
        <f t="shared" si="13"/>
        <v>39042.203389830509</v>
      </c>
      <c r="AF58" s="68">
        <f t="shared" si="14"/>
        <v>1901355.3050847459</v>
      </c>
    </row>
    <row r="59" spans="2:32" ht="15.75" hidden="1">
      <c r="B59" s="2">
        <v>58</v>
      </c>
      <c r="C59" s="2" t="s">
        <v>24</v>
      </c>
      <c r="D59" s="1">
        <v>2</v>
      </c>
      <c r="E59" s="2">
        <v>1</v>
      </c>
      <c r="F59" s="7">
        <v>17</v>
      </c>
      <c r="G59" s="3">
        <v>4</v>
      </c>
      <c r="H59" s="5">
        <v>1</v>
      </c>
      <c r="I59" s="4">
        <v>18.600000000000001</v>
      </c>
      <c r="J59" s="4">
        <v>43.6</v>
      </c>
      <c r="K59" s="4">
        <v>45.4</v>
      </c>
      <c r="L59" s="4">
        <f t="shared" si="10"/>
        <v>1589000</v>
      </c>
      <c r="M59" s="38">
        <f t="shared" si="11"/>
        <v>35000</v>
      </c>
      <c r="N59" s="61" t="s">
        <v>13</v>
      </c>
      <c r="O59" s="61" t="s">
        <v>14</v>
      </c>
      <c r="P59" s="6">
        <f t="shared" si="16"/>
        <v>45.4</v>
      </c>
      <c r="Q59" s="12">
        <v>45000</v>
      </c>
      <c r="R59" s="12">
        <f t="shared" si="17"/>
        <v>2043000</v>
      </c>
      <c r="S59" s="14">
        <f t="shared" si="15"/>
        <v>2043000</v>
      </c>
      <c r="T59" s="13">
        <f t="shared" si="18"/>
        <v>45000</v>
      </c>
      <c r="U59" s="13">
        <f t="shared" si="19"/>
        <v>69254.237288135599</v>
      </c>
      <c r="V59" s="30"/>
      <c r="W59" s="30"/>
      <c r="AD59" s="68">
        <f t="shared" si="12"/>
        <v>42000</v>
      </c>
      <c r="AE59" s="68">
        <f t="shared" si="13"/>
        <v>39042.203389830509</v>
      </c>
      <c r="AF59" s="68">
        <f t="shared" si="14"/>
        <v>1772516.0338983051</v>
      </c>
    </row>
    <row r="60" spans="2:32" ht="15.75" hidden="1">
      <c r="B60" s="2">
        <v>59</v>
      </c>
      <c r="C60" s="2" t="s">
        <v>24</v>
      </c>
      <c r="D60" s="1">
        <v>2</v>
      </c>
      <c r="E60" s="2">
        <v>1</v>
      </c>
      <c r="F60" s="7">
        <v>20</v>
      </c>
      <c r="G60" s="3">
        <v>4</v>
      </c>
      <c r="H60" s="5">
        <v>2</v>
      </c>
      <c r="I60" s="4">
        <v>35.799999999999997</v>
      </c>
      <c r="J60" s="4">
        <v>73.900000000000006</v>
      </c>
      <c r="K60" s="4">
        <v>78.099999999999994</v>
      </c>
      <c r="L60" s="4">
        <f t="shared" si="10"/>
        <v>2733500</v>
      </c>
      <c r="M60" s="38">
        <f t="shared" si="11"/>
        <v>35000</v>
      </c>
      <c r="N60" s="61" t="s">
        <v>13</v>
      </c>
      <c r="O60" s="61" t="s">
        <v>14</v>
      </c>
      <c r="P60" s="6">
        <f t="shared" si="16"/>
        <v>78.099999999999994</v>
      </c>
      <c r="Q60" s="40">
        <v>44500</v>
      </c>
      <c r="R60" s="12">
        <f t="shared" si="17"/>
        <v>3475449.9999999995</v>
      </c>
      <c r="S60" s="14">
        <f t="shared" si="15"/>
        <v>3475449.9999999995</v>
      </c>
      <c r="T60" s="13">
        <f t="shared" si="18"/>
        <v>44500</v>
      </c>
      <c r="U60" s="13">
        <f t="shared" si="19"/>
        <v>113178.81355932198</v>
      </c>
      <c r="V60" s="30"/>
      <c r="W60" s="30"/>
      <c r="AD60" s="68">
        <f t="shared" si="12"/>
        <v>41500</v>
      </c>
      <c r="AE60" s="68">
        <f t="shared" si="13"/>
        <v>38640.97457627119</v>
      </c>
      <c r="AF60" s="68">
        <f t="shared" si="14"/>
        <v>3017860.1144067799</v>
      </c>
    </row>
    <row r="61" spans="2:32" ht="15.75" hidden="1">
      <c r="B61" s="2">
        <v>60</v>
      </c>
      <c r="C61" s="2" t="s">
        <v>24</v>
      </c>
      <c r="D61" s="1">
        <v>2</v>
      </c>
      <c r="E61" s="2">
        <v>1</v>
      </c>
      <c r="F61" s="7">
        <v>22</v>
      </c>
      <c r="G61" s="3">
        <v>5</v>
      </c>
      <c r="H61" s="5">
        <v>1</v>
      </c>
      <c r="I61" s="4">
        <v>19.5</v>
      </c>
      <c r="J61" s="4">
        <v>45.1</v>
      </c>
      <c r="K61" s="4">
        <v>46.5</v>
      </c>
      <c r="L61" s="4">
        <f t="shared" si="10"/>
        <v>1627500</v>
      </c>
      <c r="M61" s="38">
        <f t="shared" si="11"/>
        <v>35000</v>
      </c>
      <c r="N61" s="61" t="s">
        <v>13</v>
      </c>
      <c r="O61" s="61" t="s">
        <v>14</v>
      </c>
      <c r="P61" s="6">
        <f t="shared" si="16"/>
        <v>46.5</v>
      </c>
      <c r="Q61" s="12">
        <v>45000</v>
      </c>
      <c r="R61" s="12">
        <f t="shared" si="17"/>
        <v>2092500</v>
      </c>
      <c r="S61" s="14">
        <f t="shared" si="15"/>
        <v>2092500</v>
      </c>
      <c r="T61" s="13">
        <f t="shared" si="18"/>
        <v>45000</v>
      </c>
      <c r="U61" s="13">
        <f t="shared" si="19"/>
        <v>70932.203389830509</v>
      </c>
      <c r="V61" s="30"/>
      <c r="W61" s="30"/>
      <c r="AD61" s="68">
        <f t="shared" si="12"/>
        <v>42000</v>
      </c>
      <c r="AE61" s="68">
        <f t="shared" si="13"/>
        <v>39042.203389830509</v>
      </c>
      <c r="AF61" s="68">
        <f t="shared" si="14"/>
        <v>1815462.4576271186</v>
      </c>
    </row>
    <row r="62" spans="2:32" ht="15.75" hidden="1">
      <c r="B62" s="2">
        <v>61</v>
      </c>
      <c r="C62" s="2" t="s">
        <v>24</v>
      </c>
      <c r="D62" s="1">
        <v>2</v>
      </c>
      <c r="E62" s="2">
        <v>1</v>
      </c>
      <c r="F62" s="7">
        <v>24</v>
      </c>
      <c r="G62" s="3">
        <v>5</v>
      </c>
      <c r="H62" s="5">
        <v>1</v>
      </c>
      <c r="I62" s="4">
        <v>18.600000000000001</v>
      </c>
      <c r="J62" s="4">
        <v>43.6</v>
      </c>
      <c r="K62" s="4">
        <v>45.4</v>
      </c>
      <c r="L62" s="4">
        <f t="shared" si="10"/>
        <v>1589000</v>
      </c>
      <c r="M62" s="38">
        <f t="shared" si="11"/>
        <v>35000</v>
      </c>
      <c r="N62" s="61" t="s">
        <v>13</v>
      </c>
      <c r="O62" s="61" t="s">
        <v>14</v>
      </c>
      <c r="P62" s="6">
        <f t="shared" si="16"/>
        <v>45.4</v>
      </c>
      <c r="Q62" s="12">
        <v>45000</v>
      </c>
      <c r="R62" s="12">
        <f t="shared" si="17"/>
        <v>2043000</v>
      </c>
      <c r="S62" s="14">
        <f t="shared" si="15"/>
        <v>2043000</v>
      </c>
      <c r="T62" s="13">
        <f t="shared" si="18"/>
        <v>45000</v>
      </c>
      <c r="U62" s="13">
        <f t="shared" si="19"/>
        <v>69254.237288135599</v>
      </c>
      <c r="V62" s="30"/>
      <c r="W62" s="30"/>
      <c r="AD62" s="68">
        <f t="shared" si="12"/>
        <v>42000</v>
      </c>
      <c r="AE62" s="68">
        <f t="shared" si="13"/>
        <v>39042.203389830509</v>
      </c>
      <c r="AF62" s="68">
        <f t="shared" si="14"/>
        <v>1772516.0338983051</v>
      </c>
    </row>
    <row r="63" spans="2:32" ht="15.75" hidden="1">
      <c r="B63" s="2">
        <v>62</v>
      </c>
      <c r="C63" s="2" t="s">
        <v>24</v>
      </c>
      <c r="D63" s="1">
        <v>2</v>
      </c>
      <c r="E63" s="2">
        <v>1</v>
      </c>
      <c r="F63" s="7">
        <v>26</v>
      </c>
      <c r="G63" s="3">
        <v>5</v>
      </c>
      <c r="H63" s="5">
        <v>1</v>
      </c>
      <c r="I63" s="4">
        <v>19</v>
      </c>
      <c r="J63" s="4">
        <v>46.5</v>
      </c>
      <c r="K63" s="4">
        <v>47.6</v>
      </c>
      <c r="L63" s="4">
        <f t="shared" si="10"/>
        <v>1666000</v>
      </c>
      <c r="M63" s="38">
        <f t="shared" si="11"/>
        <v>35000</v>
      </c>
      <c r="N63" s="61" t="s">
        <v>13</v>
      </c>
      <c r="O63" s="61" t="s">
        <v>14</v>
      </c>
      <c r="P63" s="6">
        <f t="shared" si="16"/>
        <v>47.6</v>
      </c>
      <c r="Q63" s="12">
        <v>45000</v>
      </c>
      <c r="R63" s="12">
        <f t="shared" si="17"/>
        <v>2142000</v>
      </c>
      <c r="S63" s="14">
        <f t="shared" si="15"/>
        <v>2142000</v>
      </c>
      <c r="T63" s="13">
        <f t="shared" si="18"/>
        <v>45000</v>
      </c>
      <c r="U63" s="13">
        <f t="shared" si="19"/>
        <v>72610.169491525419</v>
      </c>
      <c r="V63" s="30"/>
      <c r="W63" s="30"/>
      <c r="AD63" s="68">
        <f t="shared" si="12"/>
        <v>42000</v>
      </c>
      <c r="AE63" s="68">
        <f t="shared" si="13"/>
        <v>39042.203389830509</v>
      </c>
      <c r="AF63" s="68">
        <f t="shared" si="14"/>
        <v>1858408.8813559322</v>
      </c>
    </row>
    <row r="64" spans="2:32" s="9" customFormat="1" ht="15.75" hidden="1">
      <c r="B64" s="3">
        <v>63</v>
      </c>
      <c r="C64" s="3" t="s">
        <v>24</v>
      </c>
      <c r="D64" s="15">
        <v>2</v>
      </c>
      <c r="E64" s="3">
        <v>1</v>
      </c>
      <c r="F64" s="16">
        <v>27</v>
      </c>
      <c r="G64" s="3">
        <v>5</v>
      </c>
      <c r="H64" s="17">
        <v>2</v>
      </c>
      <c r="I64" s="18">
        <v>35.799999999999997</v>
      </c>
      <c r="J64" s="18">
        <v>73.900000000000006</v>
      </c>
      <c r="K64" s="18">
        <v>78.099999999999994</v>
      </c>
      <c r="L64" s="4">
        <f t="shared" si="10"/>
        <v>2733500</v>
      </c>
      <c r="M64" s="38">
        <f t="shared" si="11"/>
        <v>35000</v>
      </c>
      <c r="N64" s="61" t="s">
        <v>13</v>
      </c>
      <c r="O64" s="61" t="s">
        <v>14</v>
      </c>
      <c r="P64" s="33">
        <f t="shared" si="16"/>
        <v>78.099999999999994</v>
      </c>
      <c r="Q64" s="40">
        <v>44500</v>
      </c>
      <c r="R64" s="12">
        <f>P64*Q64</f>
        <v>3475449.9999999995</v>
      </c>
      <c r="S64" s="14">
        <f t="shared" si="15"/>
        <v>3475449.9999999995</v>
      </c>
      <c r="T64" s="13">
        <f>S64/P64</f>
        <v>44500</v>
      </c>
      <c r="U64" s="13">
        <f>(S64-L64)*18/118</f>
        <v>113178.81355932198</v>
      </c>
      <c r="V64" s="31"/>
      <c r="W64" s="31"/>
      <c r="AD64" s="68">
        <f t="shared" si="12"/>
        <v>41500</v>
      </c>
      <c r="AE64" s="68">
        <f t="shared" si="13"/>
        <v>38640.97457627119</v>
      </c>
      <c r="AF64" s="68">
        <f t="shared" si="14"/>
        <v>3017860.1144067799</v>
      </c>
    </row>
    <row r="65" spans="2:32" ht="15.75" hidden="1">
      <c r="B65" s="2">
        <v>64</v>
      </c>
      <c r="C65" s="2" t="s">
        <v>24</v>
      </c>
      <c r="D65" s="1">
        <v>2</v>
      </c>
      <c r="E65" s="2">
        <v>1</v>
      </c>
      <c r="F65" s="7">
        <v>28</v>
      </c>
      <c r="G65" s="3">
        <v>5</v>
      </c>
      <c r="H65" s="5">
        <v>1</v>
      </c>
      <c r="I65" s="4">
        <v>19.5</v>
      </c>
      <c r="J65" s="4">
        <v>47.3</v>
      </c>
      <c r="K65" s="4">
        <v>48.7</v>
      </c>
      <c r="L65" s="4">
        <f t="shared" si="10"/>
        <v>1704500</v>
      </c>
      <c r="M65" s="38">
        <f t="shared" si="11"/>
        <v>35000</v>
      </c>
      <c r="N65" s="61" t="s">
        <v>13</v>
      </c>
      <c r="O65" s="61" t="s">
        <v>14</v>
      </c>
      <c r="P65" s="6">
        <f t="shared" si="16"/>
        <v>48.7</v>
      </c>
      <c r="Q65" s="12">
        <v>45000</v>
      </c>
      <c r="R65" s="12">
        <f t="shared" si="17"/>
        <v>2191500</v>
      </c>
      <c r="S65" s="14">
        <f t="shared" si="15"/>
        <v>2191500</v>
      </c>
      <c r="T65" s="13">
        <f t="shared" si="18"/>
        <v>45000</v>
      </c>
      <c r="U65" s="13">
        <f t="shared" si="19"/>
        <v>74288.135593220344</v>
      </c>
      <c r="V65" s="30"/>
      <c r="W65" s="30"/>
      <c r="AD65" s="68">
        <f t="shared" si="12"/>
        <v>42000</v>
      </c>
      <c r="AE65" s="68">
        <f t="shared" si="13"/>
        <v>39042.203389830509</v>
      </c>
      <c r="AF65" s="68">
        <f t="shared" si="14"/>
        <v>1901355.3050847459</v>
      </c>
    </row>
    <row r="66" spans="2:32" s="55" customFormat="1">
      <c r="B66" s="54">
        <v>65</v>
      </c>
      <c r="C66" s="54" t="s">
        <v>24</v>
      </c>
      <c r="D66" s="54">
        <v>2</v>
      </c>
      <c r="E66" s="54">
        <v>1</v>
      </c>
      <c r="F66" s="54">
        <v>39</v>
      </c>
      <c r="G66" s="54">
        <v>7</v>
      </c>
      <c r="H66" s="56">
        <v>1</v>
      </c>
      <c r="I66" s="57">
        <v>19</v>
      </c>
      <c r="J66" s="57">
        <v>44.8</v>
      </c>
      <c r="K66" s="57">
        <v>45.9</v>
      </c>
      <c r="L66" s="57">
        <f>K66*29000</f>
        <v>1331100</v>
      </c>
      <c r="M66" s="57"/>
      <c r="N66" s="54" t="s">
        <v>33</v>
      </c>
      <c r="O66" s="54" t="s">
        <v>14</v>
      </c>
      <c r="P66" s="57">
        <f t="shared" si="16"/>
        <v>45.9</v>
      </c>
      <c r="Q66" s="58">
        <v>35000</v>
      </c>
      <c r="R66" s="58">
        <f t="shared" si="17"/>
        <v>1606500</v>
      </c>
      <c r="S66" s="57">
        <v>1858950</v>
      </c>
      <c r="T66" s="58">
        <f t="shared" si="18"/>
        <v>40500</v>
      </c>
      <c r="U66" s="58">
        <f t="shared" si="19"/>
        <v>80519.491525423728</v>
      </c>
      <c r="V66" s="54" t="s">
        <v>29</v>
      </c>
      <c r="W66" s="54" t="s">
        <v>30</v>
      </c>
    </row>
    <row r="67" spans="2:32" ht="15.75" hidden="1">
      <c r="B67" s="2">
        <v>66</v>
      </c>
      <c r="C67" s="2" t="s">
        <v>24</v>
      </c>
      <c r="D67" s="1">
        <v>2</v>
      </c>
      <c r="E67" s="2">
        <v>1</v>
      </c>
      <c r="F67" s="7">
        <v>40</v>
      </c>
      <c r="G67" s="3">
        <v>7</v>
      </c>
      <c r="H67" s="5">
        <v>1</v>
      </c>
      <c r="I67" s="4">
        <v>19</v>
      </c>
      <c r="J67" s="4">
        <v>46.5</v>
      </c>
      <c r="K67" s="4">
        <v>47.6</v>
      </c>
      <c r="L67" s="4">
        <f t="shared" ref="L67:L104" si="20">K67*35000</f>
        <v>1666000</v>
      </c>
      <c r="M67" s="38">
        <f>L67/K67</f>
        <v>35000</v>
      </c>
      <c r="N67" s="61" t="s">
        <v>13</v>
      </c>
      <c r="O67" s="61" t="s">
        <v>14</v>
      </c>
      <c r="P67" s="6">
        <f t="shared" si="16"/>
        <v>47.6</v>
      </c>
      <c r="Q67" s="12">
        <v>44500</v>
      </c>
      <c r="R67" s="12">
        <f t="shared" si="17"/>
        <v>2118200</v>
      </c>
      <c r="S67" s="14">
        <f>Q67*P67</f>
        <v>2118200</v>
      </c>
      <c r="T67" s="13">
        <f t="shared" si="18"/>
        <v>44500</v>
      </c>
      <c r="U67" s="13">
        <f t="shared" si="19"/>
        <v>68979.661016949147</v>
      </c>
      <c r="V67" s="30"/>
      <c r="W67" s="30"/>
      <c r="AD67" s="68">
        <f>Q67-3000</f>
        <v>41500</v>
      </c>
      <c r="AE67" s="68">
        <f>AD67-(AD67*4.5%)-(AD67-M67)*18/118</f>
        <v>38640.97457627119</v>
      </c>
      <c r="AF67" s="68">
        <f>AE67*P67</f>
        <v>1839310.3898305087</v>
      </c>
    </row>
    <row r="68" spans="2:32" ht="15.75" hidden="1">
      <c r="B68" s="2">
        <v>67</v>
      </c>
      <c r="C68" s="2" t="s">
        <v>24</v>
      </c>
      <c r="D68" s="1">
        <v>2</v>
      </c>
      <c r="E68" s="2">
        <v>1</v>
      </c>
      <c r="F68" s="7">
        <v>43</v>
      </c>
      <c r="G68" s="3">
        <v>8</v>
      </c>
      <c r="H68" s="5">
        <v>1</v>
      </c>
      <c r="I68" s="4">
        <v>19.5</v>
      </c>
      <c r="J68" s="4">
        <v>45.1</v>
      </c>
      <c r="K68" s="4">
        <v>46.5</v>
      </c>
      <c r="L68" s="4">
        <f t="shared" si="20"/>
        <v>1627500</v>
      </c>
      <c r="M68" s="38">
        <f>L68/K68</f>
        <v>35000</v>
      </c>
      <c r="N68" s="61" t="s">
        <v>13</v>
      </c>
      <c r="O68" s="61" t="s">
        <v>14</v>
      </c>
      <c r="P68" s="6">
        <f t="shared" si="16"/>
        <v>46.5</v>
      </c>
      <c r="Q68" s="12">
        <v>44500</v>
      </c>
      <c r="R68" s="12">
        <f t="shared" si="17"/>
        <v>2069250</v>
      </c>
      <c r="S68" s="14">
        <f>Q68*P68</f>
        <v>2069250</v>
      </c>
      <c r="T68" s="13">
        <f t="shared" si="18"/>
        <v>44500</v>
      </c>
      <c r="U68" s="13">
        <f t="shared" si="19"/>
        <v>67385.593220338982</v>
      </c>
      <c r="V68" s="30"/>
      <c r="W68" s="30"/>
      <c r="AD68" s="68">
        <f>Q68-3000</f>
        <v>41500</v>
      </c>
      <c r="AE68" s="68">
        <f>AD68-(AD68*4.5%)-(AD68-M68)*18/118</f>
        <v>38640.97457627119</v>
      </c>
      <c r="AF68" s="68">
        <f>AE68*P68</f>
        <v>1796805.3177966103</v>
      </c>
    </row>
    <row r="69" spans="2:32" s="55" customFormat="1">
      <c r="B69" s="54">
        <v>68</v>
      </c>
      <c r="C69" s="54" t="s">
        <v>24</v>
      </c>
      <c r="D69" s="54">
        <v>2</v>
      </c>
      <c r="E69" s="54">
        <v>1</v>
      </c>
      <c r="F69" s="54">
        <v>46</v>
      </c>
      <c r="G69" s="54">
        <v>8</v>
      </c>
      <c r="H69" s="56">
        <v>1</v>
      </c>
      <c r="I69" s="57">
        <v>19</v>
      </c>
      <c r="J69" s="57">
        <v>44.8</v>
      </c>
      <c r="K69" s="57">
        <v>45.9</v>
      </c>
      <c r="L69" s="57">
        <f t="shared" si="20"/>
        <v>1606500</v>
      </c>
      <c r="M69" s="57"/>
      <c r="N69" s="54" t="s">
        <v>33</v>
      </c>
      <c r="O69" s="54" t="s">
        <v>14</v>
      </c>
      <c r="P69" s="57">
        <f t="shared" si="16"/>
        <v>45.9</v>
      </c>
      <c r="Q69" s="58">
        <v>35000</v>
      </c>
      <c r="R69" s="58">
        <f t="shared" si="17"/>
        <v>1606500</v>
      </c>
      <c r="S69" s="57">
        <v>1950750</v>
      </c>
      <c r="T69" s="58">
        <f t="shared" si="18"/>
        <v>42500</v>
      </c>
      <c r="U69" s="58">
        <f t="shared" si="19"/>
        <v>52512.711864406781</v>
      </c>
      <c r="V69" s="54"/>
      <c r="W69" s="54"/>
    </row>
    <row r="70" spans="2:32" ht="15.75" hidden="1">
      <c r="B70" s="2">
        <v>69</v>
      </c>
      <c r="C70" s="2" t="s">
        <v>24</v>
      </c>
      <c r="D70" s="1">
        <v>2</v>
      </c>
      <c r="E70" s="2">
        <v>1</v>
      </c>
      <c r="F70" s="7">
        <v>48</v>
      </c>
      <c r="G70" s="3">
        <v>8</v>
      </c>
      <c r="H70" s="5">
        <v>2</v>
      </c>
      <c r="I70" s="4">
        <v>35.799999999999997</v>
      </c>
      <c r="J70" s="4">
        <v>73.900000000000006</v>
      </c>
      <c r="K70" s="4">
        <v>78.099999999999994</v>
      </c>
      <c r="L70" s="4">
        <f t="shared" si="20"/>
        <v>2733500</v>
      </c>
      <c r="M70" s="38">
        <f t="shared" ref="M70:M103" si="21">L70/K70</f>
        <v>35000</v>
      </c>
      <c r="N70" s="61" t="s">
        <v>13</v>
      </c>
      <c r="O70" s="61" t="s">
        <v>14</v>
      </c>
      <c r="P70" s="6">
        <f t="shared" si="16"/>
        <v>78.099999999999994</v>
      </c>
      <c r="Q70" s="12">
        <v>44000</v>
      </c>
      <c r="R70" s="12">
        <f t="shared" si="17"/>
        <v>3436399.9999999995</v>
      </c>
      <c r="S70" s="14">
        <f>Q70*P70</f>
        <v>3436399.9999999995</v>
      </c>
      <c r="T70" s="13">
        <f t="shared" si="18"/>
        <v>44000</v>
      </c>
      <c r="U70" s="13">
        <f t="shared" si="19"/>
        <v>107222.03389830502</v>
      </c>
      <c r="V70" s="30"/>
      <c r="W70" s="30"/>
      <c r="AD70" s="68">
        <f t="shared" ref="AD70:AD103" si="22">Q70-3000</f>
        <v>41000</v>
      </c>
      <c r="AE70" s="68">
        <f t="shared" ref="AE70:AE103" si="23">AD70-(AD70*4.5%)-(AD70-M70)*18/118</f>
        <v>38239.745762711864</v>
      </c>
      <c r="AF70" s="68">
        <f t="shared" ref="AF70:AF103" si="24">AE70*P70</f>
        <v>2986524.1440677964</v>
      </c>
    </row>
    <row r="71" spans="2:32" ht="15.75" hidden="1">
      <c r="B71" s="2">
        <v>70</v>
      </c>
      <c r="C71" s="2" t="s">
        <v>24</v>
      </c>
      <c r="D71" s="1">
        <v>2</v>
      </c>
      <c r="E71" s="2">
        <v>1</v>
      </c>
      <c r="F71" s="7">
        <v>50</v>
      </c>
      <c r="G71" s="3">
        <v>9</v>
      </c>
      <c r="H71" s="5">
        <v>1</v>
      </c>
      <c r="I71" s="4">
        <v>19.5</v>
      </c>
      <c r="J71" s="4">
        <v>45.1</v>
      </c>
      <c r="K71" s="4">
        <v>46.5</v>
      </c>
      <c r="L71" s="4">
        <f t="shared" si="20"/>
        <v>1627500</v>
      </c>
      <c r="M71" s="38">
        <f t="shared" si="21"/>
        <v>35000</v>
      </c>
      <c r="N71" s="61" t="s">
        <v>13</v>
      </c>
      <c r="O71" s="61" t="s">
        <v>14</v>
      </c>
      <c r="P71" s="6">
        <f t="shared" si="16"/>
        <v>46.5</v>
      </c>
      <c r="Q71" s="12">
        <v>44500</v>
      </c>
      <c r="R71" s="12">
        <f t="shared" si="17"/>
        <v>2069250</v>
      </c>
      <c r="S71" s="14">
        <f t="shared" ref="S71:S102" si="25">Q71*P71</f>
        <v>2069250</v>
      </c>
      <c r="T71" s="13">
        <f t="shared" si="18"/>
        <v>44500</v>
      </c>
      <c r="U71" s="13">
        <f t="shared" si="19"/>
        <v>67385.593220338982</v>
      </c>
      <c r="V71" s="30"/>
      <c r="W71" s="30"/>
      <c r="AD71" s="68">
        <f t="shared" si="22"/>
        <v>41500</v>
      </c>
      <c r="AE71" s="68">
        <f t="shared" si="23"/>
        <v>38640.97457627119</v>
      </c>
      <c r="AF71" s="68">
        <f t="shared" si="24"/>
        <v>1796805.3177966103</v>
      </c>
    </row>
    <row r="72" spans="2:32" ht="15.75" hidden="1">
      <c r="B72" s="2">
        <v>71</v>
      </c>
      <c r="C72" s="2" t="s">
        <v>24</v>
      </c>
      <c r="D72" s="1">
        <v>2</v>
      </c>
      <c r="E72" s="2">
        <v>1</v>
      </c>
      <c r="F72" s="7">
        <v>52</v>
      </c>
      <c r="G72" s="3">
        <v>9</v>
      </c>
      <c r="H72" s="5">
        <v>1</v>
      </c>
      <c r="I72" s="4">
        <v>18.600000000000001</v>
      </c>
      <c r="J72" s="4">
        <v>43.6</v>
      </c>
      <c r="K72" s="4">
        <v>45.4</v>
      </c>
      <c r="L72" s="4">
        <f t="shared" si="20"/>
        <v>1589000</v>
      </c>
      <c r="M72" s="38">
        <f t="shared" si="21"/>
        <v>35000</v>
      </c>
      <c r="N72" s="61" t="s">
        <v>13</v>
      </c>
      <c r="O72" s="61" t="s">
        <v>14</v>
      </c>
      <c r="P72" s="6">
        <f t="shared" si="16"/>
        <v>45.4</v>
      </c>
      <c r="Q72" s="12">
        <v>44500</v>
      </c>
      <c r="R72" s="12">
        <f t="shared" si="17"/>
        <v>2020300</v>
      </c>
      <c r="S72" s="14">
        <f t="shared" si="25"/>
        <v>2020300</v>
      </c>
      <c r="T72" s="13">
        <f t="shared" si="18"/>
        <v>44500</v>
      </c>
      <c r="U72" s="13">
        <f t="shared" si="19"/>
        <v>65791.525423728817</v>
      </c>
      <c r="V72" s="30"/>
      <c r="W72" s="30"/>
      <c r="AD72" s="68">
        <f t="shared" si="22"/>
        <v>41500</v>
      </c>
      <c r="AE72" s="68">
        <f t="shared" si="23"/>
        <v>38640.97457627119</v>
      </c>
      <c r="AF72" s="68">
        <f t="shared" si="24"/>
        <v>1754300.2457627119</v>
      </c>
    </row>
    <row r="73" spans="2:32" ht="15.75" hidden="1">
      <c r="B73" s="2">
        <v>72</v>
      </c>
      <c r="C73" s="2" t="s">
        <v>24</v>
      </c>
      <c r="D73" s="1">
        <v>2</v>
      </c>
      <c r="E73" s="2">
        <v>1</v>
      </c>
      <c r="F73" s="7">
        <v>53</v>
      </c>
      <c r="G73" s="3">
        <v>9</v>
      </c>
      <c r="H73" s="5">
        <v>1</v>
      </c>
      <c r="I73" s="4">
        <v>19</v>
      </c>
      <c r="J73" s="4">
        <v>44.8</v>
      </c>
      <c r="K73" s="4">
        <v>45.9</v>
      </c>
      <c r="L73" s="4">
        <f t="shared" si="20"/>
        <v>1606500</v>
      </c>
      <c r="M73" s="38">
        <f t="shared" si="21"/>
        <v>35000</v>
      </c>
      <c r="N73" s="61" t="s">
        <v>13</v>
      </c>
      <c r="O73" s="61" t="s">
        <v>14</v>
      </c>
      <c r="P73" s="6">
        <f t="shared" si="16"/>
        <v>45.9</v>
      </c>
      <c r="Q73" s="12">
        <v>44500</v>
      </c>
      <c r="R73" s="12">
        <f t="shared" si="17"/>
        <v>2042550</v>
      </c>
      <c r="S73" s="14">
        <f t="shared" si="25"/>
        <v>2042550</v>
      </c>
      <c r="T73" s="13">
        <f t="shared" si="18"/>
        <v>44500</v>
      </c>
      <c r="U73" s="13">
        <f t="shared" si="19"/>
        <v>66516.101694915254</v>
      </c>
      <c r="V73" s="30"/>
      <c r="W73" s="30"/>
      <c r="AD73" s="68">
        <f t="shared" si="22"/>
        <v>41500</v>
      </c>
      <c r="AE73" s="68">
        <f t="shared" si="23"/>
        <v>38640.97457627119</v>
      </c>
      <c r="AF73" s="68">
        <f t="shared" si="24"/>
        <v>1773620.7330508477</v>
      </c>
    </row>
    <row r="74" spans="2:32" ht="15.75" hidden="1">
      <c r="B74" s="2">
        <v>73</v>
      </c>
      <c r="C74" s="2" t="s">
        <v>24</v>
      </c>
      <c r="D74" s="1">
        <v>2</v>
      </c>
      <c r="E74" s="2">
        <v>1</v>
      </c>
      <c r="F74" s="7">
        <v>54</v>
      </c>
      <c r="G74" s="3">
        <v>9</v>
      </c>
      <c r="H74" s="5">
        <v>1</v>
      </c>
      <c r="I74" s="4">
        <v>19</v>
      </c>
      <c r="J74" s="4">
        <v>46.5</v>
      </c>
      <c r="K74" s="4">
        <v>47.6</v>
      </c>
      <c r="L74" s="4">
        <f t="shared" si="20"/>
        <v>1666000</v>
      </c>
      <c r="M74" s="38">
        <f t="shared" si="21"/>
        <v>35000</v>
      </c>
      <c r="N74" s="61" t="s">
        <v>13</v>
      </c>
      <c r="O74" s="61" t="s">
        <v>14</v>
      </c>
      <c r="P74" s="6">
        <f t="shared" si="16"/>
        <v>47.6</v>
      </c>
      <c r="Q74" s="12">
        <v>44500</v>
      </c>
      <c r="R74" s="12">
        <f t="shared" si="17"/>
        <v>2118200</v>
      </c>
      <c r="S74" s="14">
        <f t="shared" si="25"/>
        <v>2118200</v>
      </c>
      <c r="T74" s="13">
        <f t="shared" si="18"/>
        <v>44500</v>
      </c>
      <c r="U74" s="13">
        <f t="shared" si="19"/>
        <v>68979.661016949147</v>
      </c>
      <c r="V74" s="30"/>
      <c r="W74" s="30"/>
      <c r="AD74" s="68">
        <f t="shared" si="22"/>
        <v>41500</v>
      </c>
      <c r="AE74" s="68">
        <f t="shared" si="23"/>
        <v>38640.97457627119</v>
      </c>
      <c r="AF74" s="68">
        <f t="shared" si="24"/>
        <v>1839310.3898305087</v>
      </c>
    </row>
    <row r="75" spans="2:32" ht="15.75" hidden="1">
      <c r="B75" s="2">
        <v>74</v>
      </c>
      <c r="C75" s="2" t="s">
        <v>24</v>
      </c>
      <c r="D75" s="1">
        <v>2</v>
      </c>
      <c r="E75" s="2">
        <v>1</v>
      </c>
      <c r="F75" s="7">
        <v>56</v>
      </c>
      <c r="G75" s="3">
        <v>9</v>
      </c>
      <c r="H75" s="5">
        <v>1</v>
      </c>
      <c r="I75" s="4">
        <v>19.5</v>
      </c>
      <c r="J75" s="4">
        <v>47.3</v>
      </c>
      <c r="K75" s="4">
        <v>48.7</v>
      </c>
      <c r="L75" s="4">
        <f t="shared" si="20"/>
        <v>1704500</v>
      </c>
      <c r="M75" s="38">
        <f t="shared" si="21"/>
        <v>35000</v>
      </c>
      <c r="N75" s="61" t="s">
        <v>13</v>
      </c>
      <c r="O75" s="61" t="s">
        <v>14</v>
      </c>
      <c r="P75" s="6">
        <f t="shared" si="16"/>
        <v>48.7</v>
      </c>
      <c r="Q75" s="12">
        <v>44500</v>
      </c>
      <c r="R75" s="12">
        <f t="shared" si="17"/>
        <v>2167150</v>
      </c>
      <c r="S75" s="14">
        <f t="shared" si="25"/>
        <v>2167150</v>
      </c>
      <c r="T75" s="13">
        <f t="shared" si="18"/>
        <v>44500</v>
      </c>
      <c r="U75" s="13">
        <f t="shared" si="19"/>
        <v>70573.728813559326</v>
      </c>
      <c r="V75" s="30"/>
      <c r="W75" s="30"/>
      <c r="AD75" s="68">
        <f t="shared" si="22"/>
        <v>41500</v>
      </c>
      <c r="AE75" s="68">
        <f t="shared" si="23"/>
        <v>38640.97457627119</v>
      </c>
      <c r="AF75" s="68">
        <f t="shared" si="24"/>
        <v>1881815.4618644072</v>
      </c>
    </row>
    <row r="76" spans="2:32" ht="15.75" hidden="1">
      <c r="B76" s="2">
        <v>75</v>
      </c>
      <c r="C76" s="2" t="s">
        <v>24</v>
      </c>
      <c r="D76" s="1">
        <v>2</v>
      </c>
      <c r="E76" s="3">
        <v>1</v>
      </c>
      <c r="F76" s="7">
        <v>59</v>
      </c>
      <c r="G76" s="3">
        <v>10</v>
      </c>
      <c r="H76" s="2">
        <v>1</v>
      </c>
      <c r="I76" s="4">
        <v>18.600000000000001</v>
      </c>
      <c r="J76" s="4">
        <v>43.6</v>
      </c>
      <c r="K76" s="4">
        <v>45.4</v>
      </c>
      <c r="L76" s="4">
        <f t="shared" si="20"/>
        <v>1589000</v>
      </c>
      <c r="M76" s="38">
        <f t="shared" si="21"/>
        <v>35000</v>
      </c>
      <c r="N76" s="61" t="s">
        <v>13</v>
      </c>
      <c r="O76" s="61" t="s">
        <v>14</v>
      </c>
      <c r="P76" s="6">
        <f t="shared" si="16"/>
        <v>45.4</v>
      </c>
      <c r="Q76" s="12">
        <v>44500</v>
      </c>
      <c r="R76" s="12">
        <f t="shared" si="17"/>
        <v>2020300</v>
      </c>
      <c r="S76" s="14">
        <f t="shared" si="25"/>
        <v>2020300</v>
      </c>
      <c r="T76" s="13">
        <f t="shared" si="18"/>
        <v>44500</v>
      </c>
      <c r="U76" s="13">
        <f t="shared" si="19"/>
        <v>65791.525423728817</v>
      </c>
      <c r="V76" s="30"/>
      <c r="W76" s="30"/>
      <c r="AD76" s="68">
        <f t="shared" si="22"/>
        <v>41500</v>
      </c>
      <c r="AE76" s="68">
        <f t="shared" si="23"/>
        <v>38640.97457627119</v>
      </c>
      <c r="AF76" s="68">
        <f t="shared" si="24"/>
        <v>1754300.2457627119</v>
      </c>
    </row>
    <row r="77" spans="2:32" ht="15.75" hidden="1">
      <c r="B77" s="2">
        <v>76</v>
      </c>
      <c r="C77" s="2" t="s">
        <v>24</v>
      </c>
      <c r="D77" s="1">
        <v>2</v>
      </c>
      <c r="E77" s="3">
        <v>1</v>
      </c>
      <c r="F77" s="7">
        <v>65</v>
      </c>
      <c r="G77" s="3">
        <v>11</v>
      </c>
      <c r="H77" s="2">
        <v>1</v>
      </c>
      <c r="I77" s="4">
        <v>18.899999999999999</v>
      </c>
      <c r="J77" s="4">
        <v>47.3</v>
      </c>
      <c r="K77" s="4">
        <v>48.2</v>
      </c>
      <c r="L77" s="4">
        <f t="shared" si="20"/>
        <v>1687000</v>
      </c>
      <c r="M77" s="38">
        <f t="shared" si="21"/>
        <v>35000</v>
      </c>
      <c r="N77" s="61" t="s">
        <v>13</v>
      </c>
      <c r="O77" s="61" t="s">
        <v>14</v>
      </c>
      <c r="P77" s="6">
        <f t="shared" si="16"/>
        <v>48.2</v>
      </c>
      <c r="Q77" s="12">
        <v>44000</v>
      </c>
      <c r="R77" s="12">
        <f t="shared" si="17"/>
        <v>2120800</v>
      </c>
      <c r="S77" s="14">
        <f t="shared" si="25"/>
        <v>2120800</v>
      </c>
      <c r="T77" s="13">
        <f t="shared" si="18"/>
        <v>44000</v>
      </c>
      <c r="U77" s="13">
        <f t="shared" si="19"/>
        <v>66172.881355932201</v>
      </c>
      <c r="V77" s="30"/>
      <c r="W77" s="30"/>
      <c r="AD77" s="68">
        <f t="shared" si="22"/>
        <v>41000</v>
      </c>
      <c r="AE77" s="68">
        <f t="shared" si="23"/>
        <v>38239.745762711864</v>
      </c>
      <c r="AF77" s="68">
        <f t="shared" si="24"/>
        <v>1843155.7457627119</v>
      </c>
    </row>
    <row r="78" spans="2:32" ht="15.75" hidden="1">
      <c r="B78" s="2">
        <v>77</v>
      </c>
      <c r="C78" s="2" t="s">
        <v>24</v>
      </c>
      <c r="D78" s="1">
        <v>2</v>
      </c>
      <c r="E78" s="3">
        <v>1</v>
      </c>
      <c r="F78" s="7">
        <v>66</v>
      </c>
      <c r="G78" s="3">
        <v>11</v>
      </c>
      <c r="H78" s="2">
        <v>1</v>
      </c>
      <c r="I78" s="4">
        <v>18.600000000000001</v>
      </c>
      <c r="J78" s="4">
        <v>43.6</v>
      </c>
      <c r="K78" s="4">
        <v>45.4</v>
      </c>
      <c r="L78" s="4">
        <f t="shared" si="20"/>
        <v>1589000</v>
      </c>
      <c r="M78" s="38">
        <f t="shared" si="21"/>
        <v>35000</v>
      </c>
      <c r="N78" s="61" t="s">
        <v>13</v>
      </c>
      <c r="O78" s="61" t="s">
        <v>14</v>
      </c>
      <c r="P78" s="6">
        <f t="shared" si="16"/>
        <v>45.4</v>
      </c>
      <c r="Q78" s="12">
        <v>44000</v>
      </c>
      <c r="R78" s="12">
        <f t="shared" si="17"/>
        <v>1997600</v>
      </c>
      <c r="S78" s="14">
        <f t="shared" si="25"/>
        <v>1997600</v>
      </c>
      <c r="T78" s="13">
        <f t="shared" si="18"/>
        <v>44000</v>
      </c>
      <c r="U78" s="13">
        <f t="shared" si="19"/>
        <v>62328.813559322036</v>
      </c>
      <c r="V78" s="30"/>
      <c r="W78" s="30"/>
      <c r="AD78" s="68">
        <f t="shared" si="22"/>
        <v>41000</v>
      </c>
      <c r="AE78" s="68">
        <f t="shared" si="23"/>
        <v>38239.745762711864</v>
      </c>
      <c r="AF78" s="68">
        <f t="shared" si="24"/>
        <v>1736084.4576271186</v>
      </c>
    </row>
    <row r="79" spans="2:32" ht="15.75" hidden="1">
      <c r="B79" s="2">
        <v>78</v>
      </c>
      <c r="C79" s="2" t="s">
        <v>24</v>
      </c>
      <c r="D79" s="1">
        <v>2</v>
      </c>
      <c r="E79" s="3">
        <v>1</v>
      </c>
      <c r="F79" s="7">
        <v>67</v>
      </c>
      <c r="G79" s="3">
        <v>11</v>
      </c>
      <c r="H79" s="2">
        <v>1</v>
      </c>
      <c r="I79" s="4">
        <v>19</v>
      </c>
      <c r="J79" s="4">
        <v>44.8</v>
      </c>
      <c r="K79" s="4">
        <v>45.9</v>
      </c>
      <c r="L79" s="4">
        <f t="shared" si="20"/>
        <v>1606500</v>
      </c>
      <c r="M79" s="38">
        <f t="shared" si="21"/>
        <v>35000</v>
      </c>
      <c r="N79" s="61" t="s">
        <v>13</v>
      </c>
      <c r="O79" s="61" t="s">
        <v>14</v>
      </c>
      <c r="P79" s="6">
        <f t="shared" si="16"/>
        <v>45.9</v>
      </c>
      <c r="Q79" s="12">
        <v>44000</v>
      </c>
      <c r="R79" s="12">
        <f t="shared" si="17"/>
        <v>2019600</v>
      </c>
      <c r="S79" s="14">
        <f t="shared" si="25"/>
        <v>2019600</v>
      </c>
      <c r="T79" s="13">
        <f t="shared" si="18"/>
        <v>44000</v>
      </c>
      <c r="U79" s="13">
        <f t="shared" si="19"/>
        <v>63015.254237288136</v>
      </c>
      <c r="V79" s="30"/>
      <c r="W79" s="30"/>
      <c r="AD79" s="68">
        <f t="shared" si="22"/>
        <v>41000</v>
      </c>
      <c r="AE79" s="68">
        <f t="shared" si="23"/>
        <v>38239.745762711864</v>
      </c>
      <c r="AF79" s="68">
        <f t="shared" si="24"/>
        <v>1755204.3305084745</v>
      </c>
    </row>
    <row r="80" spans="2:32" ht="15.75" hidden="1">
      <c r="B80" s="2">
        <v>79</v>
      </c>
      <c r="C80" s="2" t="s">
        <v>24</v>
      </c>
      <c r="D80" s="1">
        <v>2</v>
      </c>
      <c r="E80" s="3">
        <v>1</v>
      </c>
      <c r="F80" s="7">
        <v>69</v>
      </c>
      <c r="G80" s="3">
        <v>11</v>
      </c>
      <c r="H80" s="2">
        <v>2</v>
      </c>
      <c r="I80" s="4">
        <v>35.799999999999997</v>
      </c>
      <c r="J80" s="4">
        <v>73.900000000000006</v>
      </c>
      <c r="K80" s="4">
        <v>78.099999999999994</v>
      </c>
      <c r="L80" s="4">
        <f t="shared" si="20"/>
        <v>2733500</v>
      </c>
      <c r="M80" s="38">
        <f t="shared" si="21"/>
        <v>35000</v>
      </c>
      <c r="N80" s="61" t="s">
        <v>13</v>
      </c>
      <c r="O80" s="61" t="s">
        <v>14</v>
      </c>
      <c r="P80" s="6">
        <f t="shared" si="16"/>
        <v>78.099999999999994</v>
      </c>
      <c r="Q80" s="12">
        <v>43500</v>
      </c>
      <c r="R80" s="12">
        <f t="shared" si="17"/>
        <v>3397349.9999999995</v>
      </c>
      <c r="S80" s="14">
        <f t="shared" si="25"/>
        <v>3397349.9999999995</v>
      </c>
      <c r="T80" s="13">
        <f t="shared" si="18"/>
        <v>43500</v>
      </c>
      <c r="U80" s="13">
        <f t="shared" si="19"/>
        <v>101265.25423728807</v>
      </c>
      <c r="V80" s="30"/>
      <c r="W80" s="30"/>
      <c r="AD80" s="68">
        <f t="shared" si="22"/>
        <v>40500</v>
      </c>
      <c r="AE80" s="68">
        <f t="shared" si="23"/>
        <v>37838.516949152545</v>
      </c>
      <c r="AF80" s="68">
        <f t="shared" si="24"/>
        <v>2955188.1737288134</v>
      </c>
    </row>
    <row r="81" spans="2:32" ht="15.75" hidden="1">
      <c r="B81" s="2">
        <v>80</v>
      </c>
      <c r="C81" s="2" t="s">
        <v>24</v>
      </c>
      <c r="D81" s="1">
        <v>2</v>
      </c>
      <c r="E81" s="3">
        <v>1</v>
      </c>
      <c r="F81" s="7">
        <v>72</v>
      </c>
      <c r="G81" s="3">
        <v>12</v>
      </c>
      <c r="H81" s="2">
        <v>1</v>
      </c>
      <c r="I81" s="4">
        <v>18.899999999999999</v>
      </c>
      <c r="J81" s="4">
        <v>47.3</v>
      </c>
      <c r="K81" s="4">
        <v>48.2</v>
      </c>
      <c r="L81" s="4">
        <f t="shared" si="20"/>
        <v>1687000</v>
      </c>
      <c r="M81" s="38">
        <f t="shared" si="21"/>
        <v>35000</v>
      </c>
      <c r="N81" s="61" t="s">
        <v>13</v>
      </c>
      <c r="O81" s="61" t="s">
        <v>14</v>
      </c>
      <c r="P81" s="6">
        <f t="shared" si="16"/>
        <v>48.2</v>
      </c>
      <c r="Q81" s="12">
        <v>44000</v>
      </c>
      <c r="R81" s="12">
        <f t="shared" si="17"/>
        <v>2120800</v>
      </c>
      <c r="S81" s="14">
        <f t="shared" si="25"/>
        <v>2120800</v>
      </c>
      <c r="T81" s="13">
        <f t="shared" si="18"/>
        <v>44000</v>
      </c>
      <c r="U81" s="13">
        <f t="shared" si="19"/>
        <v>66172.881355932201</v>
      </c>
      <c r="V81" s="30"/>
      <c r="W81" s="30"/>
      <c r="AD81" s="68">
        <f t="shared" si="22"/>
        <v>41000</v>
      </c>
      <c r="AE81" s="68">
        <f t="shared" si="23"/>
        <v>38239.745762711864</v>
      </c>
      <c r="AF81" s="68">
        <f t="shared" si="24"/>
        <v>1843155.7457627119</v>
      </c>
    </row>
    <row r="82" spans="2:32" ht="15.75" hidden="1">
      <c r="B82" s="2">
        <v>81</v>
      </c>
      <c r="C82" s="2" t="s">
        <v>24</v>
      </c>
      <c r="D82" s="1">
        <v>2</v>
      </c>
      <c r="E82" s="3">
        <v>1</v>
      </c>
      <c r="F82" s="7">
        <v>75</v>
      </c>
      <c r="G82" s="3">
        <v>12</v>
      </c>
      <c r="H82" s="2">
        <v>1</v>
      </c>
      <c r="I82" s="4">
        <v>19</v>
      </c>
      <c r="J82" s="4">
        <v>46.5</v>
      </c>
      <c r="K82" s="4">
        <v>47.6</v>
      </c>
      <c r="L82" s="4">
        <f t="shared" si="20"/>
        <v>1666000</v>
      </c>
      <c r="M82" s="38">
        <f t="shared" si="21"/>
        <v>35000</v>
      </c>
      <c r="N82" s="61" t="s">
        <v>13</v>
      </c>
      <c r="O82" s="61" t="s">
        <v>14</v>
      </c>
      <c r="P82" s="6">
        <f t="shared" si="16"/>
        <v>47.6</v>
      </c>
      <c r="Q82" s="12">
        <v>44000</v>
      </c>
      <c r="R82" s="12">
        <f t="shared" si="17"/>
        <v>2094400</v>
      </c>
      <c r="S82" s="14">
        <f t="shared" si="25"/>
        <v>2094400</v>
      </c>
      <c r="T82" s="13">
        <f t="shared" si="18"/>
        <v>44000</v>
      </c>
      <c r="U82" s="13">
        <f t="shared" si="19"/>
        <v>65349.152542372882</v>
      </c>
      <c r="V82" s="30"/>
      <c r="W82" s="30"/>
      <c r="AD82" s="68">
        <f t="shared" si="22"/>
        <v>41000</v>
      </c>
      <c r="AE82" s="68">
        <f t="shared" si="23"/>
        <v>38239.745762711864</v>
      </c>
      <c r="AF82" s="68">
        <f t="shared" si="24"/>
        <v>1820211.8983050848</v>
      </c>
    </row>
    <row r="83" spans="2:32" ht="15.75" hidden="1">
      <c r="B83" s="2">
        <v>82</v>
      </c>
      <c r="C83" s="2" t="s">
        <v>24</v>
      </c>
      <c r="D83" s="1">
        <v>2</v>
      </c>
      <c r="E83" s="3">
        <v>1</v>
      </c>
      <c r="F83" s="7">
        <v>77</v>
      </c>
      <c r="G83" s="3">
        <v>12</v>
      </c>
      <c r="H83" s="2">
        <v>1</v>
      </c>
      <c r="I83" s="4">
        <v>19.5</v>
      </c>
      <c r="J83" s="4">
        <v>47.3</v>
      </c>
      <c r="K83" s="4">
        <v>48.7</v>
      </c>
      <c r="L83" s="4">
        <f t="shared" si="20"/>
        <v>1704500</v>
      </c>
      <c r="M83" s="38">
        <f t="shared" si="21"/>
        <v>35000</v>
      </c>
      <c r="N83" s="61" t="s">
        <v>13</v>
      </c>
      <c r="O83" s="61" t="s">
        <v>14</v>
      </c>
      <c r="P83" s="6">
        <f t="shared" si="16"/>
        <v>48.7</v>
      </c>
      <c r="Q83" s="12">
        <v>44000</v>
      </c>
      <c r="R83" s="12">
        <f t="shared" si="17"/>
        <v>2142800</v>
      </c>
      <c r="S83" s="14">
        <f t="shared" si="25"/>
        <v>2142800</v>
      </c>
      <c r="T83" s="13">
        <f t="shared" si="18"/>
        <v>44000</v>
      </c>
      <c r="U83" s="13">
        <f t="shared" si="19"/>
        <v>66859.322033898308</v>
      </c>
      <c r="V83" s="30"/>
      <c r="W83" s="30"/>
      <c r="AD83" s="68">
        <f t="shared" si="22"/>
        <v>41000</v>
      </c>
      <c r="AE83" s="68">
        <f t="shared" si="23"/>
        <v>38239.745762711864</v>
      </c>
      <c r="AF83" s="68">
        <f t="shared" si="24"/>
        <v>1862275.6186440678</v>
      </c>
    </row>
    <row r="84" spans="2:32" ht="15.75" hidden="1">
      <c r="B84" s="2">
        <v>83</v>
      </c>
      <c r="C84" s="2" t="s">
        <v>24</v>
      </c>
      <c r="D84" s="1">
        <v>2</v>
      </c>
      <c r="E84" s="3">
        <v>1</v>
      </c>
      <c r="F84" s="7">
        <v>78</v>
      </c>
      <c r="G84" s="3">
        <v>13</v>
      </c>
      <c r="H84" s="2">
        <v>1</v>
      </c>
      <c r="I84" s="4">
        <v>19.5</v>
      </c>
      <c r="J84" s="4">
        <v>45.1</v>
      </c>
      <c r="K84" s="4">
        <v>46.5</v>
      </c>
      <c r="L84" s="4">
        <f t="shared" si="20"/>
        <v>1627500</v>
      </c>
      <c r="M84" s="38">
        <f t="shared" si="21"/>
        <v>35000</v>
      </c>
      <c r="N84" s="61" t="s">
        <v>13</v>
      </c>
      <c r="O84" s="61" t="s">
        <v>14</v>
      </c>
      <c r="P84" s="6">
        <f t="shared" si="16"/>
        <v>46.5</v>
      </c>
      <c r="Q84" s="12">
        <v>44000</v>
      </c>
      <c r="R84" s="12">
        <f t="shared" si="17"/>
        <v>2046000</v>
      </c>
      <c r="S84" s="14">
        <f t="shared" si="25"/>
        <v>2046000</v>
      </c>
      <c r="T84" s="13">
        <f t="shared" si="18"/>
        <v>44000</v>
      </c>
      <c r="U84" s="13">
        <f t="shared" si="19"/>
        <v>63838.983050847455</v>
      </c>
      <c r="V84" s="30"/>
      <c r="W84" s="30"/>
      <c r="AD84" s="68">
        <f t="shared" si="22"/>
        <v>41000</v>
      </c>
      <c r="AE84" s="68">
        <f t="shared" si="23"/>
        <v>38239.745762711864</v>
      </c>
      <c r="AF84" s="68">
        <f t="shared" si="24"/>
        <v>1778148.1779661016</v>
      </c>
    </row>
    <row r="85" spans="2:32" ht="15.75" hidden="1">
      <c r="B85" s="2">
        <v>84</v>
      </c>
      <c r="C85" s="2" t="s">
        <v>24</v>
      </c>
      <c r="D85" s="1">
        <v>2</v>
      </c>
      <c r="E85" s="3">
        <v>1</v>
      </c>
      <c r="F85" s="7">
        <v>79</v>
      </c>
      <c r="G85" s="3">
        <v>13</v>
      </c>
      <c r="H85" s="2">
        <v>1</v>
      </c>
      <c r="I85" s="4">
        <v>18.899999999999999</v>
      </c>
      <c r="J85" s="4">
        <v>47.3</v>
      </c>
      <c r="K85" s="4">
        <v>48.2</v>
      </c>
      <c r="L85" s="4">
        <f t="shared" si="20"/>
        <v>1687000</v>
      </c>
      <c r="M85" s="38">
        <f t="shared" si="21"/>
        <v>35000</v>
      </c>
      <c r="N85" s="61" t="s">
        <v>13</v>
      </c>
      <c r="O85" s="61" t="s">
        <v>14</v>
      </c>
      <c r="P85" s="6">
        <f t="shared" si="16"/>
        <v>48.2</v>
      </c>
      <c r="Q85" s="12">
        <v>44000</v>
      </c>
      <c r="R85" s="12">
        <f t="shared" si="17"/>
        <v>2120800</v>
      </c>
      <c r="S85" s="14">
        <f t="shared" si="25"/>
        <v>2120800</v>
      </c>
      <c r="T85" s="13">
        <f t="shared" si="18"/>
        <v>44000</v>
      </c>
      <c r="U85" s="13">
        <f t="shared" si="19"/>
        <v>66172.881355932201</v>
      </c>
      <c r="V85" s="30"/>
      <c r="W85" s="30"/>
      <c r="AD85" s="68">
        <f t="shared" si="22"/>
        <v>41000</v>
      </c>
      <c r="AE85" s="68">
        <f t="shared" si="23"/>
        <v>38239.745762711864</v>
      </c>
      <c r="AF85" s="68">
        <f t="shared" si="24"/>
        <v>1843155.7457627119</v>
      </c>
    </row>
    <row r="86" spans="2:32" ht="15.75" hidden="1">
      <c r="B86" s="2">
        <v>85</v>
      </c>
      <c r="C86" s="2" t="s">
        <v>24</v>
      </c>
      <c r="D86" s="1">
        <v>2</v>
      </c>
      <c r="E86" s="3">
        <v>1</v>
      </c>
      <c r="F86" s="7">
        <v>80</v>
      </c>
      <c r="G86" s="3">
        <v>13</v>
      </c>
      <c r="H86" s="2">
        <v>1</v>
      </c>
      <c r="I86" s="4">
        <v>18.600000000000001</v>
      </c>
      <c r="J86" s="4">
        <v>43.6</v>
      </c>
      <c r="K86" s="4">
        <v>45.4</v>
      </c>
      <c r="L86" s="4">
        <f t="shared" si="20"/>
        <v>1589000</v>
      </c>
      <c r="M86" s="38">
        <f t="shared" si="21"/>
        <v>35000</v>
      </c>
      <c r="N86" s="61" t="s">
        <v>13</v>
      </c>
      <c r="O86" s="61" t="s">
        <v>14</v>
      </c>
      <c r="P86" s="6">
        <f t="shared" si="16"/>
        <v>45.4</v>
      </c>
      <c r="Q86" s="12">
        <v>44000</v>
      </c>
      <c r="R86" s="12">
        <f t="shared" si="17"/>
        <v>1997600</v>
      </c>
      <c r="S86" s="14">
        <f t="shared" si="25"/>
        <v>1997600</v>
      </c>
      <c r="T86" s="13">
        <f t="shared" si="18"/>
        <v>44000</v>
      </c>
      <c r="U86" s="13">
        <f t="shared" si="19"/>
        <v>62328.813559322036</v>
      </c>
      <c r="V86" s="30"/>
      <c r="W86" s="30"/>
      <c r="AD86" s="68">
        <f t="shared" si="22"/>
        <v>41000</v>
      </c>
      <c r="AE86" s="68">
        <f t="shared" si="23"/>
        <v>38239.745762711864</v>
      </c>
      <c r="AF86" s="68">
        <f t="shared" si="24"/>
        <v>1736084.4576271186</v>
      </c>
    </row>
    <row r="87" spans="2:32" ht="15.75" hidden="1">
      <c r="B87" s="2">
        <v>86</v>
      </c>
      <c r="C87" s="2" t="s">
        <v>24</v>
      </c>
      <c r="D87" s="1">
        <v>2</v>
      </c>
      <c r="E87" s="3">
        <v>1</v>
      </c>
      <c r="F87" s="7">
        <v>82</v>
      </c>
      <c r="G87" s="3">
        <v>13</v>
      </c>
      <c r="H87" s="2">
        <v>1</v>
      </c>
      <c r="I87" s="4">
        <v>19</v>
      </c>
      <c r="J87" s="4">
        <v>46.5</v>
      </c>
      <c r="K87" s="4">
        <v>47.6</v>
      </c>
      <c r="L87" s="4">
        <f t="shared" si="20"/>
        <v>1666000</v>
      </c>
      <c r="M87" s="38">
        <f t="shared" si="21"/>
        <v>35000</v>
      </c>
      <c r="N87" s="61" t="s">
        <v>13</v>
      </c>
      <c r="O87" s="61" t="s">
        <v>14</v>
      </c>
      <c r="P87" s="6">
        <f t="shared" si="16"/>
        <v>47.6</v>
      </c>
      <c r="Q87" s="12">
        <v>44000</v>
      </c>
      <c r="R87" s="12">
        <f t="shared" si="17"/>
        <v>2094400</v>
      </c>
      <c r="S87" s="14">
        <f t="shared" si="25"/>
        <v>2094400</v>
      </c>
      <c r="T87" s="13">
        <f t="shared" si="18"/>
        <v>44000</v>
      </c>
      <c r="U87" s="13">
        <f t="shared" si="19"/>
        <v>65349.152542372882</v>
      </c>
      <c r="V87" s="30"/>
      <c r="W87" s="30"/>
      <c r="AD87" s="68">
        <f t="shared" si="22"/>
        <v>41000</v>
      </c>
      <c r="AE87" s="68">
        <f t="shared" si="23"/>
        <v>38239.745762711864</v>
      </c>
      <c r="AF87" s="68">
        <f t="shared" si="24"/>
        <v>1820211.8983050848</v>
      </c>
    </row>
    <row r="88" spans="2:32" ht="15.75" hidden="1">
      <c r="B88" s="2">
        <v>87</v>
      </c>
      <c r="C88" s="2" t="s">
        <v>24</v>
      </c>
      <c r="D88" s="1">
        <v>2</v>
      </c>
      <c r="E88" s="3">
        <v>1</v>
      </c>
      <c r="F88" s="7">
        <v>85</v>
      </c>
      <c r="G88" s="3">
        <v>14</v>
      </c>
      <c r="H88" s="5">
        <v>1</v>
      </c>
      <c r="I88" s="4">
        <v>19.5</v>
      </c>
      <c r="J88" s="4">
        <v>45.1</v>
      </c>
      <c r="K88" s="4">
        <v>46.5</v>
      </c>
      <c r="L88" s="4">
        <f t="shared" si="20"/>
        <v>1627500</v>
      </c>
      <c r="M88" s="38">
        <f t="shared" si="21"/>
        <v>35000</v>
      </c>
      <c r="N88" s="61" t="s">
        <v>13</v>
      </c>
      <c r="O88" s="61" t="s">
        <v>14</v>
      </c>
      <c r="P88" s="6">
        <f t="shared" si="16"/>
        <v>46.5</v>
      </c>
      <c r="Q88" s="12">
        <v>44000</v>
      </c>
      <c r="R88" s="12">
        <f t="shared" si="17"/>
        <v>2046000</v>
      </c>
      <c r="S88" s="14">
        <f t="shared" si="25"/>
        <v>2046000</v>
      </c>
      <c r="T88" s="13">
        <f t="shared" si="18"/>
        <v>44000</v>
      </c>
      <c r="U88" s="13">
        <f t="shared" si="19"/>
        <v>63838.983050847455</v>
      </c>
      <c r="V88" s="30"/>
      <c r="W88" s="30"/>
      <c r="AD88" s="68">
        <f t="shared" si="22"/>
        <v>41000</v>
      </c>
      <c r="AE88" s="68">
        <f t="shared" si="23"/>
        <v>38239.745762711864</v>
      </c>
      <c r="AF88" s="68">
        <f t="shared" si="24"/>
        <v>1778148.1779661016</v>
      </c>
    </row>
    <row r="89" spans="2:32" ht="15.75" hidden="1">
      <c r="B89" s="2">
        <v>88</v>
      </c>
      <c r="C89" s="2" t="s">
        <v>24</v>
      </c>
      <c r="D89" s="1">
        <v>2</v>
      </c>
      <c r="E89" s="3">
        <v>1</v>
      </c>
      <c r="F89" s="7">
        <v>88</v>
      </c>
      <c r="G89" s="3">
        <v>14</v>
      </c>
      <c r="H89" s="5">
        <v>1</v>
      </c>
      <c r="I89" s="4">
        <v>19</v>
      </c>
      <c r="J89" s="4">
        <v>44.8</v>
      </c>
      <c r="K89" s="4">
        <v>45.9</v>
      </c>
      <c r="L89" s="4">
        <f t="shared" si="20"/>
        <v>1606500</v>
      </c>
      <c r="M89" s="38">
        <f t="shared" si="21"/>
        <v>35000</v>
      </c>
      <c r="N89" s="61" t="s">
        <v>13</v>
      </c>
      <c r="O89" s="61" t="s">
        <v>14</v>
      </c>
      <c r="P89" s="6">
        <f t="shared" si="16"/>
        <v>45.9</v>
      </c>
      <c r="Q89" s="12">
        <v>44000</v>
      </c>
      <c r="R89" s="12">
        <f t="shared" si="17"/>
        <v>2019600</v>
      </c>
      <c r="S89" s="14">
        <f t="shared" si="25"/>
        <v>2019600</v>
      </c>
      <c r="T89" s="13">
        <f t="shared" si="18"/>
        <v>44000</v>
      </c>
      <c r="U89" s="13">
        <f t="shared" si="19"/>
        <v>63015.254237288136</v>
      </c>
      <c r="V89" s="30"/>
      <c r="W89" s="30"/>
      <c r="AD89" s="68">
        <f t="shared" si="22"/>
        <v>41000</v>
      </c>
      <c r="AE89" s="68">
        <f t="shared" si="23"/>
        <v>38239.745762711864</v>
      </c>
      <c r="AF89" s="68">
        <f t="shared" si="24"/>
        <v>1755204.3305084745</v>
      </c>
    </row>
    <row r="90" spans="2:32" ht="15.75" hidden="1">
      <c r="B90" s="2">
        <v>89</v>
      </c>
      <c r="C90" s="2" t="s">
        <v>24</v>
      </c>
      <c r="D90" s="1">
        <v>2</v>
      </c>
      <c r="E90" s="3">
        <v>1</v>
      </c>
      <c r="F90" s="7">
        <v>89</v>
      </c>
      <c r="G90" s="3">
        <v>14</v>
      </c>
      <c r="H90" s="5">
        <v>1</v>
      </c>
      <c r="I90" s="4">
        <v>19</v>
      </c>
      <c r="J90" s="4">
        <v>46.5</v>
      </c>
      <c r="K90" s="4">
        <v>47.6</v>
      </c>
      <c r="L90" s="4">
        <f t="shared" si="20"/>
        <v>1666000</v>
      </c>
      <c r="M90" s="38">
        <f t="shared" si="21"/>
        <v>35000</v>
      </c>
      <c r="N90" s="61" t="s">
        <v>13</v>
      </c>
      <c r="O90" s="61" t="s">
        <v>14</v>
      </c>
      <c r="P90" s="6">
        <f t="shared" si="16"/>
        <v>47.6</v>
      </c>
      <c r="Q90" s="12">
        <v>44000</v>
      </c>
      <c r="R90" s="12">
        <f t="shared" si="17"/>
        <v>2094400</v>
      </c>
      <c r="S90" s="14">
        <f t="shared" si="25"/>
        <v>2094400</v>
      </c>
      <c r="T90" s="13">
        <f t="shared" si="18"/>
        <v>44000</v>
      </c>
      <c r="U90" s="13">
        <f t="shared" si="19"/>
        <v>65349.152542372882</v>
      </c>
      <c r="V90" s="30"/>
      <c r="W90" s="30"/>
      <c r="AD90" s="68">
        <f t="shared" si="22"/>
        <v>41000</v>
      </c>
      <c r="AE90" s="68">
        <f t="shared" si="23"/>
        <v>38239.745762711864</v>
      </c>
      <c r="AF90" s="68">
        <f t="shared" si="24"/>
        <v>1820211.8983050848</v>
      </c>
    </row>
    <row r="91" spans="2:32" ht="15.75" hidden="1">
      <c r="B91" s="2">
        <v>90</v>
      </c>
      <c r="C91" s="2" t="s">
        <v>24</v>
      </c>
      <c r="D91" s="1">
        <v>2</v>
      </c>
      <c r="E91" s="3">
        <v>1</v>
      </c>
      <c r="F91" s="7">
        <v>91</v>
      </c>
      <c r="G91" s="3">
        <v>14</v>
      </c>
      <c r="H91" s="5">
        <v>1</v>
      </c>
      <c r="I91" s="4">
        <v>19.5</v>
      </c>
      <c r="J91" s="4">
        <v>47.3</v>
      </c>
      <c r="K91" s="4">
        <v>48.7</v>
      </c>
      <c r="L91" s="4">
        <f t="shared" si="20"/>
        <v>1704500</v>
      </c>
      <c r="M91" s="38">
        <f t="shared" si="21"/>
        <v>35000</v>
      </c>
      <c r="N91" s="61" t="s">
        <v>13</v>
      </c>
      <c r="O91" s="61" t="s">
        <v>14</v>
      </c>
      <c r="P91" s="6">
        <f t="shared" si="16"/>
        <v>48.7</v>
      </c>
      <c r="Q91" s="12">
        <v>44000</v>
      </c>
      <c r="R91" s="12">
        <f t="shared" si="17"/>
        <v>2142800</v>
      </c>
      <c r="S91" s="14">
        <f>Q91*P91</f>
        <v>2142800</v>
      </c>
      <c r="T91" s="13">
        <f t="shared" si="18"/>
        <v>44000</v>
      </c>
      <c r="U91" s="13">
        <f t="shared" si="19"/>
        <v>66859.322033898308</v>
      </c>
      <c r="V91" s="30"/>
      <c r="W91" s="30"/>
      <c r="AD91" s="68">
        <f t="shared" si="22"/>
        <v>41000</v>
      </c>
      <c r="AE91" s="68">
        <f t="shared" si="23"/>
        <v>38239.745762711864</v>
      </c>
      <c r="AF91" s="68">
        <f t="shared" si="24"/>
        <v>1862275.6186440678</v>
      </c>
    </row>
    <row r="92" spans="2:32" ht="15.75" hidden="1">
      <c r="B92" s="2">
        <v>91</v>
      </c>
      <c r="C92" s="2" t="s">
        <v>24</v>
      </c>
      <c r="D92" s="1">
        <v>2</v>
      </c>
      <c r="E92" s="3">
        <v>1</v>
      </c>
      <c r="F92" s="7">
        <v>98</v>
      </c>
      <c r="G92" s="3">
        <v>15</v>
      </c>
      <c r="H92" s="5">
        <v>1</v>
      </c>
      <c r="I92" s="4">
        <v>19.5</v>
      </c>
      <c r="J92" s="4">
        <v>47.3</v>
      </c>
      <c r="K92" s="4">
        <v>48.7</v>
      </c>
      <c r="L92" s="4">
        <f t="shared" si="20"/>
        <v>1704500</v>
      </c>
      <c r="M92" s="38">
        <f t="shared" si="21"/>
        <v>35000</v>
      </c>
      <c r="N92" s="61" t="s">
        <v>13</v>
      </c>
      <c r="O92" s="61" t="s">
        <v>14</v>
      </c>
      <c r="P92" s="6">
        <f t="shared" si="16"/>
        <v>48.7</v>
      </c>
      <c r="Q92" s="12">
        <v>44000</v>
      </c>
      <c r="R92" s="12">
        <f t="shared" si="17"/>
        <v>2142800</v>
      </c>
      <c r="S92" s="14">
        <f t="shared" si="25"/>
        <v>2142800</v>
      </c>
      <c r="T92" s="13">
        <f t="shared" si="18"/>
        <v>44000</v>
      </c>
      <c r="U92" s="13">
        <f t="shared" si="19"/>
        <v>66859.322033898308</v>
      </c>
      <c r="V92" s="30"/>
      <c r="W92" s="30"/>
      <c r="AD92" s="68">
        <f t="shared" si="22"/>
        <v>41000</v>
      </c>
      <c r="AE92" s="68">
        <f t="shared" si="23"/>
        <v>38239.745762711864</v>
      </c>
      <c r="AF92" s="68">
        <f t="shared" si="24"/>
        <v>1862275.6186440678</v>
      </c>
    </row>
    <row r="93" spans="2:32" ht="15.75" hidden="1">
      <c r="B93" s="2">
        <v>92</v>
      </c>
      <c r="C93" s="2" t="s">
        <v>24</v>
      </c>
      <c r="D93" s="1">
        <v>2</v>
      </c>
      <c r="E93" s="3">
        <v>1</v>
      </c>
      <c r="F93" s="7">
        <v>100</v>
      </c>
      <c r="G93" s="3">
        <v>16</v>
      </c>
      <c r="H93" s="5">
        <v>1</v>
      </c>
      <c r="I93" s="4">
        <v>18.899999999999999</v>
      </c>
      <c r="J93" s="4">
        <v>47.3</v>
      </c>
      <c r="K93" s="4">
        <v>48.2</v>
      </c>
      <c r="L93" s="4">
        <f t="shared" si="20"/>
        <v>1687000</v>
      </c>
      <c r="M93" s="38">
        <f t="shared" si="21"/>
        <v>35000</v>
      </c>
      <c r="N93" s="61" t="s">
        <v>13</v>
      </c>
      <c r="O93" s="61" t="s">
        <v>14</v>
      </c>
      <c r="P93" s="6">
        <f t="shared" si="16"/>
        <v>48.2</v>
      </c>
      <c r="Q93" s="12">
        <v>43500</v>
      </c>
      <c r="R93" s="12">
        <f t="shared" si="17"/>
        <v>2096700.0000000002</v>
      </c>
      <c r="S93" s="14">
        <f t="shared" si="25"/>
        <v>2096700.0000000002</v>
      </c>
      <c r="T93" s="13">
        <f t="shared" si="18"/>
        <v>43500</v>
      </c>
      <c r="U93" s="13">
        <f t="shared" si="19"/>
        <v>62496.610169491556</v>
      </c>
      <c r="V93" s="30"/>
      <c r="W93" s="30"/>
      <c r="AD93" s="68">
        <f t="shared" si="22"/>
        <v>40500</v>
      </c>
      <c r="AE93" s="68">
        <f t="shared" si="23"/>
        <v>37838.516949152545</v>
      </c>
      <c r="AF93" s="68">
        <f t="shared" si="24"/>
        <v>1823816.5169491528</v>
      </c>
    </row>
    <row r="94" spans="2:32" ht="15.75" hidden="1">
      <c r="B94" s="2">
        <v>93</v>
      </c>
      <c r="C94" s="2" t="s">
        <v>24</v>
      </c>
      <c r="D94" s="1">
        <v>2</v>
      </c>
      <c r="E94" s="3">
        <v>1</v>
      </c>
      <c r="F94" s="7">
        <v>101</v>
      </c>
      <c r="G94" s="3">
        <v>16</v>
      </c>
      <c r="H94" s="5">
        <v>1</v>
      </c>
      <c r="I94" s="4">
        <v>18.600000000000001</v>
      </c>
      <c r="J94" s="4">
        <v>43.6</v>
      </c>
      <c r="K94" s="4">
        <v>45.4</v>
      </c>
      <c r="L94" s="4">
        <f t="shared" si="20"/>
        <v>1589000</v>
      </c>
      <c r="M94" s="38">
        <f t="shared" si="21"/>
        <v>35000</v>
      </c>
      <c r="N94" s="61" t="s">
        <v>13</v>
      </c>
      <c r="O94" s="61" t="s">
        <v>14</v>
      </c>
      <c r="P94" s="6">
        <f t="shared" si="16"/>
        <v>45.4</v>
      </c>
      <c r="Q94" s="12">
        <v>43500</v>
      </c>
      <c r="R94" s="12">
        <f t="shared" si="17"/>
        <v>1974900</v>
      </c>
      <c r="S94" s="14">
        <f t="shared" si="25"/>
        <v>1974900</v>
      </c>
      <c r="T94" s="13">
        <f t="shared" si="18"/>
        <v>43500</v>
      </c>
      <c r="U94" s="13">
        <f t="shared" si="19"/>
        <v>58866.101694915254</v>
      </c>
      <c r="V94" s="30"/>
      <c r="W94" s="30"/>
      <c r="AD94" s="68">
        <f t="shared" si="22"/>
        <v>40500</v>
      </c>
      <c r="AE94" s="68">
        <f t="shared" si="23"/>
        <v>37838.516949152545</v>
      </c>
      <c r="AF94" s="68">
        <f t="shared" si="24"/>
        <v>1717868.6694915255</v>
      </c>
    </row>
    <row r="95" spans="2:32" ht="15.75" hidden="1">
      <c r="B95" s="2">
        <v>94</v>
      </c>
      <c r="C95" s="2" t="s">
        <v>24</v>
      </c>
      <c r="D95" s="1">
        <v>2</v>
      </c>
      <c r="E95" s="3">
        <v>1</v>
      </c>
      <c r="F95" s="7">
        <v>103</v>
      </c>
      <c r="G95" s="3">
        <v>16</v>
      </c>
      <c r="H95" s="5">
        <v>1</v>
      </c>
      <c r="I95" s="4">
        <v>19</v>
      </c>
      <c r="J95" s="4">
        <v>46.5</v>
      </c>
      <c r="K95" s="4">
        <v>47.6</v>
      </c>
      <c r="L95" s="4">
        <f t="shared" si="20"/>
        <v>1666000</v>
      </c>
      <c r="M95" s="38">
        <f t="shared" si="21"/>
        <v>35000</v>
      </c>
      <c r="N95" s="61" t="s">
        <v>13</v>
      </c>
      <c r="O95" s="61" t="s">
        <v>14</v>
      </c>
      <c r="P95" s="6">
        <f t="shared" si="16"/>
        <v>47.6</v>
      </c>
      <c r="Q95" s="12">
        <v>43500</v>
      </c>
      <c r="R95" s="12">
        <f t="shared" si="17"/>
        <v>2070600</v>
      </c>
      <c r="S95" s="14">
        <f t="shared" si="25"/>
        <v>2070600</v>
      </c>
      <c r="T95" s="13">
        <f t="shared" si="18"/>
        <v>43500</v>
      </c>
      <c r="U95" s="13">
        <f t="shared" si="19"/>
        <v>61718.644067796609</v>
      </c>
      <c r="V95" s="30"/>
      <c r="W95" s="30"/>
      <c r="AD95" s="68">
        <f t="shared" si="22"/>
        <v>40500</v>
      </c>
      <c r="AE95" s="68">
        <f t="shared" si="23"/>
        <v>37838.516949152545</v>
      </c>
      <c r="AF95" s="68">
        <f t="shared" si="24"/>
        <v>1801113.4067796611</v>
      </c>
    </row>
    <row r="96" spans="2:32" ht="15.75" hidden="1">
      <c r="B96" s="2">
        <v>95</v>
      </c>
      <c r="C96" s="2" t="s">
        <v>24</v>
      </c>
      <c r="D96" s="1">
        <v>2</v>
      </c>
      <c r="E96" s="3">
        <v>1</v>
      </c>
      <c r="F96" s="7">
        <v>104</v>
      </c>
      <c r="G96" s="3">
        <v>16</v>
      </c>
      <c r="H96" s="5">
        <v>2</v>
      </c>
      <c r="I96" s="4">
        <v>35.799999999999997</v>
      </c>
      <c r="J96" s="4">
        <v>73.900000000000006</v>
      </c>
      <c r="K96" s="4">
        <v>78.099999999999994</v>
      </c>
      <c r="L96" s="4">
        <f t="shared" si="20"/>
        <v>2733500</v>
      </c>
      <c r="M96" s="38">
        <f t="shared" si="21"/>
        <v>35000</v>
      </c>
      <c r="N96" s="61" t="s">
        <v>13</v>
      </c>
      <c r="O96" s="61" t="s">
        <v>14</v>
      </c>
      <c r="P96" s="6">
        <f t="shared" si="16"/>
        <v>78.099999999999994</v>
      </c>
      <c r="Q96" s="12">
        <v>43000</v>
      </c>
      <c r="R96" s="12">
        <f t="shared" si="17"/>
        <v>3358299.9999999995</v>
      </c>
      <c r="S96" s="14">
        <f t="shared" si="25"/>
        <v>3358299.9999999995</v>
      </c>
      <c r="T96" s="13">
        <f t="shared" si="18"/>
        <v>43000</v>
      </c>
      <c r="U96" s="13">
        <f t="shared" si="19"/>
        <v>95308.474576271125</v>
      </c>
      <c r="V96" s="30"/>
      <c r="W96" s="30"/>
      <c r="AD96" s="68">
        <f t="shared" si="22"/>
        <v>40000</v>
      </c>
      <c r="AE96" s="68">
        <f t="shared" si="23"/>
        <v>37437.288135593219</v>
      </c>
      <c r="AF96" s="68">
        <f t="shared" si="24"/>
        <v>2923852.20338983</v>
      </c>
    </row>
    <row r="97" spans="2:32" ht="15.75" hidden="1">
      <c r="B97" s="2">
        <v>96</v>
      </c>
      <c r="C97" s="2" t="s">
        <v>24</v>
      </c>
      <c r="D97" s="1">
        <v>2</v>
      </c>
      <c r="E97" s="3">
        <v>1</v>
      </c>
      <c r="F97" s="7">
        <v>105</v>
      </c>
      <c r="G97" s="3">
        <v>16</v>
      </c>
      <c r="H97" s="5">
        <v>1</v>
      </c>
      <c r="I97" s="4">
        <v>19.5</v>
      </c>
      <c r="J97" s="4">
        <v>47.3</v>
      </c>
      <c r="K97" s="4">
        <v>48.7</v>
      </c>
      <c r="L97" s="4">
        <f t="shared" si="20"/>
        <v>1704500</v>
      </c>
      <c r="M97" s="38">
        <f t="shared" si="21"/>
        <v>35000</v>
      </c>
      <c r="N97" s="61" t="s">
        <v>13</v>
      </c>
      <c r="O97" s="61" t="s">
        <v>14</v>
      </c>
      <c r="P97" s="6">
        <f t="shared" si="16"/>
        <v>48.7</v>
      </c>
      <c r="Q97" s="12">
        <v>43500</v>
      </c>
      <c r="R97" s="12">
        <f t="shared" si="17"/>
        <v>2118450</v>
      </c>
      <c r="S97" s="14">
        <f t="shared" si="25"/>
        <v>2118450</v>
      </c>
      <c r="T97" s="13">
        <f t="shared" si="18"/>
        <v>43500</v>
      </c>
      <c r="U97" s="13">
        <f t="shared" si="19"/>
        <v>63144.91525423729</v>
      </c>
      <c r="V97" s="30"/>
      <c r="W97" s="30"/>
      <c r="AD97" s="68">
        <f t="shared" si="22"/>
        <v>40500</v>
      </c>
      <c r="AE97" s="68">
        <f t="shared" si="23"/>
        <v>37838.516949152545</v>
      </c>
      <c r="AF97" s="68">
        <f t="shared" si="24"/>
        <v>1842735.7754237291</v>
      </c>
    </row>
    <row r="98" spans="2:32" ht="15.75" hidden="1">
      <c r="B98" s="2">
        <v>97</v>
      </c>
      <c r="C98" s="2" t="s">
        <v>25</v>
      </c>
      <c r="D98" s="1">
        <v>2</v>
      </c>
      <c r="E98" s="2">
        <v>3</v>
      </c>
      <c r="F98" s="7">
        <v>166</v>
      </c>
      <c r="G98" s="3">
        <v>2</v>
      </c>
      <c r="H98" s="2">
        <v>1</v>
      </c>
      <c r="I98" s="4">
        <v>19.5</v>
      </c>
      <c r="J98" s="4">
        <v>47.2</v>
      </c>
      <c r="K98" s="4">
        <v>48.6</v>
      </c>
      <c r="L98" s="4">
        <f t="shared" si="20"/>
        <v>1701000</v>
      </c>
      <c r="M98" s="38">
        <f t="shared" si="21"/>
        <v>35000</v>
      </c>
      <c r="N98" s="61" t="s">
        <v>13</v>
      </c>
      <c r="O98" s="61" t="s">
        <v>14</v>
      </c>
      <c r="P98" s="6">
        <f>K98</f>
        <v>48.6</v>
      </c>
      <c r="Q98" s="12">
        <v>45000</v>
      </c>
      <c r="R98" s="12">
        <f>P98*Q98</f>
        <v>2187000</v>
      </c>
      <c r="S98" s="14">
        <f t="shared" si="25"/>
        <v>2187000</v>
      </c>
      <c r="T98" s="13">
        <f>S98/P98</f>
        <v>45000</v>
      </c>
      <c r="U98" s="13">
        <f>(S98-L98)*18/118</f>
        <v>74135.593220338982</v>
      </c>
      <c r="V98" s="30"/>
      <c r="W98" s="30"/>
      <c r="AD98" s="68">
        <f t="shared" si="22"/>
        <v>42000</v>
      </c>
      <c r="AE98" s="68">
        <f t="shared" si="23"/>
        <v>39042.203389830509</v>
      </c>
      <c r="AF98" s="68">
        <f t="shared" si="24"/>
        <v>1897451.0847457629</v>
      </c>
    </row>
    <row r="99" spans="2:32" ht="15.75" hidden="1">
      <c r="B99" s="2">
        <v>98</v>
      </c>
      <c r="C99" s="2" t="s">
        <v>25</v>
      </c>
      <c r="D99" s="1">
        <v>2</v>
      </c>
      <c r="E99" s="2">
        <v>3</v>
      </c>
      <c r="F99" s="7">
        <v>167</v>
      </c>
      <c r="G99" s="3">
        <v>2</v>
      </c>
      <c r="H99" s="5">
        <v>2</v>
      </c>
      <c r="I99" s="4">
        <v>35.299999999999997</v>
      </c>
      <c r="J99" s="4">
        <v>72.3</v>
      </c>
      <c r="K99" s="4">
        <v>76.099999999999994</v>
      </c>
      <c r="L99" s="4">
        <f t="shared" si="20"/>
        <v>2663500</v>
      </c>
      <c r="M99" s="38">
        <f t="shared" si="21"/>
        <v>35000</v>
      </c>
      <c r="N99" s="61" t="s">
        <v>13</v>
      </c>
      <c r="O99" s="61" t="s">
        <v>14</v>
      </c>
      <c r="P99" s="6">
        <f t="shared" ref="P99:P135" si="26">K99</f>
        <v>76.099999999999994</v>
      </c>
      <c r="Q99" s="40">
        <v>44500</v>
      </c>
      <c r="R99" s="12">
        <f t="shared" ref="R99:R135" si="27">P99*Q99</f>
        <v>3386449.9999999995</v>
      </c>
      <c r="S99" s="14">
        <f t="shared" si="25"/>
        <v>3386449.9999999995</v>
      </c>
      <c r="T99" s="13">
        <f t="shared" ref="T99:T135" si="28">S99/P99</f>
        <v>44500</v>
      </c>
      <c r="U99" s="13">
        <f t="shared" ref="U99:U135" si="29">(S99-L99)*18/118</f>
        <v>110280.50847457621</v>
      </c>
      <c r="V99" s="30"/>
      <c r="W99" s="30"/>
      <c r="AD99" s="68">
        <f t="shared" si="22"/>
        <v>41500</v>
      </c>
      <c r="AE99" s="68">
        <f t="shared" si="23"/>
        <v>38640.97457627119</v>
      </c>
      <c r="AF99" s="68">
        <f t="shared" si="24"/>
        <v>2940578.1652542371</v>
      </c>
    </row>
    <row r="100" spans="2:32" ht="15.75" hidden="1">
      <c r="B100" s="2">
        <v>99</v>
      </c>
      <c r="C100" s="2" t="s">
        <v>25</v>
      </c>
      <c r="D100" s="1">
        <v>2</v>
      </c>
      <c r="E100" s="2">
        <v>3</v>
      </c>
      <c r="F100" s="7">
        <v>169</v>
      </c>
      <c r="G100" s="3">
        <v>2</v>
      </c>
      <c r="H100" s="5">
        <v>2</v>
      </c>
      <c r="I100" s="4">
        <v>35.200000000000003</v>
      </c>
      <c r="J100" s="4">
        <v>67.599999999999994</v>
      </c>
      <c r="K100" s="4">
        <v>68.7</v>
      </c>
      <c r="L100" s="4">
        <f t="shared" si="20"/>
        <v>2404500</v>
      </c>
      <c r="M100" s="38">
        <f t="shared" si="21"/>
        <v>35000</v>
      </c>
      <c r="N100" s="61" t="s">
        <v>13</v>
      </c>
      <c r="O100" s="61" t="s">
        <v>14</v>
      </c>
      <c r="P100" s="6">
        <f t="shared" si="26"/>
        <v>68.7</v>
      </c>
      <c r="Q100" s="40">
        <v>44500</v>
      </c>
      <c r="R100" s="12">
        <f t="shared" si="27"/>
        <v>3057150</v>
      </c>
      <c r="S100" s="14">
        <f t="shared" si="25"/>
        <v>3057150</v>
      </c>
      <c r="T100" s="13">
        <f t="shared" si="28"/>
        <v>44500</v>
      </c>
      <c r="U100" s="13">
        <f t="shared" si="29"/>
        <v>99556.779661016946</v>
      </c>
      <c r="V100" s="30"/>
      <c r="W100" s="30"/>
      <c r="AD100" s="68">
        <f t="shared" si="22"/>
        <v>41500</v>
      </c>
      <c r="AE100" s="68">
        <f t="shared" si="23"/>
        <v>38640.97457627119</v>
      </c>
      <c r="AF100" s="68">
        <f t="shared" si="24"/>
        <v>2654634.9533898309</v>
      </c>
    </row>
    <row r="101" spans="2:32" ht="15.75" hidden="1">
      <c r="B101" s="2">
        <v>100</v>
      </c>
      <c r="C101" s="2" t="s">
        <v>25</v>
      </c>
      <c r="D101" s="1">
        <v>2</v>
      </c>
      <c r="E101" s="2">
        <v>3</v>
      </c>
      <c r="F101" s="7">
        <v>183</v>
      </c>
      <c r="G101" s="3">
        <v>4</v>
      </c>
      <c r="H101" s="5">
        <v>1</v>
      </c>
      <c r="I101" s="4">
        <v>19.5</v>
      </c>
      <c r="J101" s="4">
        <v>44.3</v>
      </c>
      <c r="K101" s="4">
        <v>45.7</v>
      </c>
      <c r="L101" s="4">
        <f t="shared" si="20"/>
        <v>1599500</v>
      </c>
      <c r="M101" s="38">
        <f t="shared" si="21"/>
        <v>35000</v>
      </c>
      <c r="N101" s="61" t="s">
        <v>13</v>
      </c>
      <c r="O101" s="61" t="s">
        <v>14</v>
      </c>
      <c r="P101" s="6">
        <f t="shared" si="26"/>
        <v>45.7</v>
      </c>
      <c r="Q101" s="12">
        <v>45000</v>
      </c>
      <c r="R101" s="12">
        <f t="shared" si="27"/>
        <v>2056500.0000000002</v>
      </c>
      <c r="S101" s="14">
        <f t="shared" si="25"/>
        <v>2056500.0000000002</v>
      </c>
      <c r="T101" s="13">
        <f t="shared" si="28"/>
        <v>45000</v>
      </c>
      <c r="U101" s="13">
        <f t="shared" si="29"/>
        <v>69711.864406779699</v>
      </c>
      <c r="V101" s="30"/>
      <c r="W101" s="30"/>
      <c r="AD101" s="68">
        <f t="shared" si="22"/>
        <v>42000</v>
      </c>
      <c r="AE101" s="68">
        <f t="shared" si="23"/>
        <v>39042.203389830509</v>
      </c>
      <c r="AF101" s="68">
        <f t="shared" si="24"/>
        <v>1784228.6949152544</v>
      </c>
    </row>
    <row r="102" spans="2:32" ht="15.75" hidden="1">
      <c r="B102" s="2">
        <v>101</v>
      </c>
      <c r="C102" s="2" t="s">
        <v>25</v>
      </c>
      <c r="D102" s="1">
        <v>2</v>
      </c>
      <c r="E102" s="2">
        <v>3</v>
      </c>
      <c r="F102" s="7">
        <v>184</v>
      </c>
      <c r="G102" s="3">
        <v>5</v>
      </c>
      <c r="H102" s="5">
        <v>1</v>
      </c>
      <c r="I102" s="4">
        <v>19.5</v>
      </c>
      <c r="J102" s="4">
        <v>47.2</v>
      </c>
      <c r="K102" s="4">
        <v>48.6</v>
      </c>
      <c r="L102" s="4">
        <f t="shared" si="20"/>
        <v>1701000</v>
      </c>
      <c r="M102" s="38">
        <f t="shared" si="21"/>
        <v>35000</v>
      </c>
      <c r="N102" s="61" t="s">
        <v>13</v>
      </c>
      <c r="O102" s="61" t="s">
        <v>14</v>
      </c>
      <c r="P102" s="6">
        <f t="shared" si="26"/>
        <v>48.6</v>
      </c>
      <c r="Q102" s="12">
        <v>45000</v>
      </c>
      <c r="R102" s="12">
        <f t="shared" si="27"/>
        <v>2187000</v>
      </c>
      <c r="S102" s="14">
        <f t="shared" si="25"/>
        <v>2187000</v>
      </c>
      <c r="T102" s="13">
        <f t="shared" si="28"/>
        <v>45000</v>
      </c>
      <c r="U102" s="13">
        <f t="shared" si="29"/>
        <v>74135.593220338982</v>
      </c>
      <c r="V102" s="30"/>
      <c r="W102" s="30"/>
      <c r="AD102" s="68">
        <f t="shared" si="22"/>
        <v>42000</v>
      </c>
      <c r="AE102" s="68">
        <f t="shared" si="23"/>
        <v>39042.203389830509</v>
      </c>
      <c r="AF102" s="68">
        <f t="shared" si="24"/>
        <v>1897451.0847457629</v>
      </c>
    </row>
    <row r="103" spans="2:32" ht="15.75" hidden="1">
      <c r="B103" s="2">
        <v>102</v>
      </c>
      <c r="C103" s="2" t="s">
        <v>25</v>
      </c>
      <c r="D103" s="1">
        <v>2</v>
      </c>
      <c r="E103" s="2">
        <v>3</v>
      </c>
      <c r="F103" s="7">
        <v>187</v>
      </c>
      <c r="G103" s="3">
        <v>5</v>
      </c>
      <c r="H103" s="5">
        <v>2</v>
      </c>
      <c r="I103" s="4">
        <v>35.200000000000003</v>
      </c>
      <c r="J103" s="4">
        <v>69</v>
      </c>
      <c r="K103" s="4">
        <v>70.099999999999994</v>
      </c>
      <c r="L103" s="4">
        <f t="shared" si="20"/>
        <v>2453500</v>
      </c>
      <c r="M103" s="38">
        <f t="shared" si="21"/>
        <v>35000</v>
      </c>
      <c r="N103" s="61" t="s">
        <v>13</v>
      </c>
      <c r="O103" s="61" t="s">
        <v>14</v>
      </c>
      <c r="P103" s="6">
        <f t="shared" si="26"/>
        <v>70.099999999999994</v>
      </c>
      <c r="Q103" s="40">
        <v>44500</v>
      </c>
      <c r="R103" s="12">
        <f t="shared" si="27"/>
        <v>3119449.9999999995</v>
      </c>
      <c r="S103" s="14">
        <f>Q103*P103</f>
        <v>3119449.9999999995</v>
      </c>
      <c r="T103" s="13">
        <f t="shared" si="28"/>
        <v>44500</v>
      </c>
      <c r="U103" s="13">
        <f t="shared" si="29"/>
        <v>101585.59322033892</v>
      </c>
      <c r="V103" s="30"/>
      <c r="W103" s="30"/>
      <c r="AD103" s="68">
        <f t="shared" si="22"/>
        <v>41500</v>
      </c>
      <c r="AE103" s="68">
        <f t="shared" si="23"/>
        <v>38640.97457627119</v>
      </c>
      <c r="AF103" s="68">
        <f t="shared" si="24"/>
        <v>2708732.3177966103</v>
      </c>
    </row>
    <row r="104" spans="2:32" s="55" customFormat="1">
      <c r="B104" s="54">
        <v>103</v>
      </c>
      <c r="C104" s="54" t="s">
        <v>25</v>
      </c>
      <c r="D104" s="54">
        <v>2</v>
      </c>
      <c r="E104" s="54">
        <v>3</v>
      </c>
      <c r="F104" s="54">
        <v>188</v>
      </c>
      <c r="G104" s="54">
        <v>5</v>
      </c>
      <c r="H104" s="56">
        <v>2</v>
      </c>
      <c r="I104" s="57">
        <v>33.299999999999997</v>
      </c>
      <c r="J104" s="57">
        <v>67.099999999999994</v>
      </c>
      <c r="K104" s="57">
        <v>69.8</v>
      </c>
      <c r="L104" s="57">
        <f t="shared" si="20"/>
        <v>2443000</v>
      </c>
      <c r="M104" s="57"/>
      <c r="N104" s="54" t="s">
        <v>33</v>
      </c>
      <c r="O104" s="54" t="s">
        <v>14</v>
      </c>
      <c r="P104" s="57">
        <f t="shared" si="26"/>
        <v>69.8</v>
      </c>
      <c r="Q104" s="58">
        <v>35000</v>
      </c>
      <c r="R104" s="58">
        <f t="shared" si="27"/>
        <v>2443000</v>
      </c>
      <c r="S104" s="57">
        <v>3210800</v>
      </c>
      <c r="T104" s="58">
        <f t="shared" si="28"/>
        <v>46000</v>
      </c>
      <c r="U104" s="58">
        <f t="shared" si="29"/>
        <v>117122.03389830509</v>
      </c>
      <c r="V104" s="54" t="s">
        <v>29</v>
      </c>
      <c r="W104" s="54"/>
    </row>
    <row r="105" spans="2:32" ht="15.75" hidden="1">
      <c r="B105" s="2">
        <v>104</v>
      </c>
      <c r="C105" s="2" t="s">
        <v>25</v>
      </c>
      <c r="D105" s="1">
        <v>2</v>
      </c>
      <c r="E105" s="2">
        <v>3</v>
      </c>
      <c r="F105" s="7">
        <v>189</v>
      </c>
      <c r="G105" s="3">
        <v>5</v>
      </c>
      <c r="H105" s="5">
        <v>1</v>
      </c>
      <c r="I105" s="4">
        <v>19.5</v>
      </c>
      <c r="J105" s="4">
        <v>44.3</v>
      </c>
      <c r="K105" s="4">
        <v>45.7</v>
      </c>
      <c r="L105" s="4">
        <f t="shared" ref="L105:L111" si="30">K105*35000</f>
        <v>1599500</v>
      </c>
      <c r="M105" s="38">
        <f t="shared" ref="M105:M111" si="31">L105/K105</f>
        <v>35000</v>
      </c>
      <c r="N105" s="61" t="s">
        <v>13</v>
      </c>
      <c r="O105" s="61" t="s">
        <v>14</v>
      </c>
      <c r="P105" s="6">
        <f t="shared" si="26"/>
        <v>45.7</v>
      </c>
      <c r="Q105" s="12">
        <v>45000</v>
      </c>
      <c r="R105" s="12">
        <f t="shared" si="27"/>
        <v>2056500.0000000002</v>
      </c>
      <c r="S105" s="14">
        <f>Q105*P105</f>
        <v>2056500.0000000002</v>
      </c>
      <c r="T105" s="13">
        <f t="shared" si="28"/>
        <v>45000</v>
      </c>
      <c r="U105" s="13">
        <f t="shared" si="29"/>
        <v>69711.864406779699</v>
      </c>
      <c r="V105" s="30"/>
      <c r="W105" s="30"/>
      <c r="AD105" s="68">
        <f t="shared" ref="AD105:AD111" si="32">Q105-3000</f>
        <v>42000</v>
      </c>
      <c r="AE105" s="68">
        <f t="shared" ref="AE105:AE111" si="33">AD105-(AD105*4.5%)-(AD105-M105)*18/118</f>
        <v>39042.203389830509</v>
      </c>
      <c r="AF105" s="68">
        <f t="shared" ref="AF105:AF111" si="34">AE105*P105</f>
        <v>1784228.6949152544</v>
      </c>
    </row>
    <row r="106" spans="2:32" ht="15.75" hidden="1">
      <c r="B106" s="2">
        <v>105</v>
      </c>
      <c r="C106" s="2" t="s">
        <v>25</v>
      </c>
      <c r="D106" s="1">
        <v>2</v>
      </c>
      <c r="E106" s="2">
        <v>3</v>
      </c>
      <c r="F106" s="7">
        <v>192</v>
      </c>
      <c r="G106" s="3">
        <v>6</v>
      </c>
      <c r="H106" s="5">
        <v>1</v>
      </c>
      <c r="I106" s="4">
        <v>19</v>
      </c>
      <c r="J106" s="4">
        <v>47.2</v>
      </c>
      <c r="K106" s="4">
        <v>48.3</v>
      </c>
      <c r="L106" s="4">
        <f t="shared" si="30"/>
        <v>1690500</v>
      </c>
      <c r="M106" s="38">
        <f t="shared" si="31"/>
        <v>35000</v>
      </c>
      <c r="N106" s="61" t="s">
        <v>13</v>
      </c>
      <c r="O106" s="61" t="s">
        <v>14</v>
      </c>
      <c r="P106" s="6">
        <f t="shared" si="26"/>
        <v>48.3</v>
      </c>
      <c r="Q106" s="12">
        <v>44500</v>
      </c>
      <c r="R106" s="12">
        <f t="shared" si="27"/>
        <v>2149350</v>
      </c>
      <c r="S106" s="14">
        <f t="shared" ref="S106:S111" si="35">Q106*P106</f>
        <v>2149350</v>
      </c>
      <c r="T106" s="13">
        <f t="shared" si="28"/>
        <v>44500</v>
      </c>
      <c r="U106" s="13">
        <f t="shared" si="29"/>
        <v>69994.067796610165</v>
      </c>
      <c r="V106" s="30"/>
      <c r="W106" s="30"/>
      <c r="AD106" s="68">
        <f t="shared" si="32"/>
        <v>41500</v>
      </c>
      <c r="AE106" s="68">
        <f t="shared" si="33"/>
        <v>38640.97457627119</v>
      </c>
      <c r="AF106" s="68">
        <f t="shared" si="34"/>
        <v>1866359.0720338984</v>
      </c>
    </row>
    <row r="107" spans="2:32" ht="15.75" hidden="1">
      <c r="B107" s="2">
        <v>106</v>
      </c>
      <c r="C107" s="2" t="s">
        <v>25</v>
      </c>
      <c r="D107" s="1">
        <v>2</v>
      </c>
      <c r="E107" s="2">
        <v>3</v>
      </c>
      <c r="F107" s="7">
        <v>193</v>
      </c>
      <c r="G107" s="3">
        <v>6</v>
      </c>
      <c r="H107" s="5">
        <v>2</v>
      </c>
      <c r="I107" s="4">
        <v>35.200000000000003</v>
      </c>
      <c r="J107" s="4">
        <v>69</v>
      </c>
      <c r="K107" s="4">
        <v>70.099999999999994</v>
      </c>
      <c r="L107" s="4">
        <f t="shared" si="30"/>
        <v>2453500</v>
      </c>
      <c r="M107" s="38">
        <f t="shared" si="31"/>
        <v>35000</v>
      </c>
      <c r="N107" s="61" t="s">
        <v>13</v>
      </c>
      <c r="O107" s="61" t="s">
        <v>14</v>
      </c>
      <c r="P107" s="6">
        <f t="shared" si="26"/>
        <v>70.099999999999994</v>
      </c>
      <c r="Q107" s="12">
        <v>44000</v>
      </c>
      <c r="R107" s="12">
        <f t="shared" si="27"/>
        <v>3084399.9999999995</v>
      </c>
      <c r="S107" s="14">
        <f t="shared" si="35"/>
        <v>3084399.9999999995</v>
      </c>
      <c r="T107" s="13">
        <f t="shared" si="28"/>
        <v>44000</v>
      </c>
      <c r="U107" s="13">
        <f t="shared" si="29"/>
        <v>96238.983050847397</v>
      </c>
      <c r="V107" s="30"/>
      <c r="W107" s="30"/>
      <c r="AD107" s="68">
        <f t="shared" si="32"/>
        <v>41000</v>
      </c>
      <c r="AE107" s="68">
        <f t="shared" si="33"/>
        <v>38239.745762711864</v>
      </c>
      <c r="AF107" s="68">
        <f t="shared" si="34"/>
        <v>2680606.1779661016</v>
      </c>
    </row>
    <row r="108" spans="2:32" ht="15.75" hidden="1">
      <c r="B108" s="2">
        <v>107</v>
      </c>
      <c r="C108" s="2" t="s">
        <v>25</v>
      </c>
      <c r="D108" s="1">
        <v>2</v>
      </c>
      <c r="E108" s="2">
        <v>3</v>
      </c>
      <c r="F108" s="64">
        <v>194</v>
      </c>
      <c r="G108" s="3">
        <v>6</v>
      </c>
      <c r="H108" s="5">
        <v>2</v>
      </c>
      <c r="I108" s="4">
        <v>33.299999999999997</v>
      </c>
      <c r="J108" s="4">
        <v>67.099999999999994</v>
      </c>
      <c r="K108" s="4">
        <v>69.8</v>
      </c>
      <c r="L108" s="4">
        <f t="shared" si="30"/>
        <v>2443000</v>
      </c>
      <c r="M108" s="38">
        <f t="shared" si="31"/>
        <v>35000</v>
      </c>
      <c r="N108" s="61" t="s">
        <v>13</v>
      </c>
      <c r="O108" s="61" t="s">
        <v>14</v>
      </c>
      <c r="P108" s="6">
        <f t="shared" si="26"/>
        <v>69.8</v>
      </c>
      <c r="Q108" s="66">
        <v>48000</v>
      </c>
      <c r="R108" s="12">
        <f t="shared" si="27"/>
        <v>3350400</v>
      </c>
      <c r="S108" s="14">
        <f t="shared" si="35"/>
        <v>3350400</v>
      </c>
      <c r="T108" s="13">
        <f t="shared" si="28"/>
        <v>48000</v>
      </c>
      <c r="U108" s="13">
        <f t="shared" si="29"/>
        <v>138416.94915254237</v>
      </c>
      <c r="V108" s="30"/>
      <c r="W108" s="30"/>
      <c r="AD108" s="68">
        <f t="shared" si="32"/>
        <v>45000</v>
      </c>
      <c r="AE108" s="68">
        <f t="shared" si="33"/>
        <v>41449.576271186437</v>
      </c>
      <c r="AF108" s="68">
        <f t="shared" si="34"/>
        <v>2893180.4237288134</v>
      </c>
    </row>
    <row r="109" spans="2:32" ht="15.75" hidden="1">
      <c r="B109" s="2">
        <v>108</v>
      </c>
      <c r="C109" s="2" t="s">
        <v>25</v>
      </c>
      <c r="D109" s="1">
        <v>2</v>
      </c>
      <c r="E109" s="2">
        <v>3</v>
      </c>
      <c r="F109" s="7">
        <v>199</v>
      </c>
      <c r="G109" s="3">
        <v>7</v>
      </c>
      <c r="H109" s="5">
        <v>2</v>
      </c>
      <c r="I109" s="4">
        <v>35.200000000000003</v>
      </c>
      <c r="J109" s="4">
        <v>69</v>
      </c>
      <c r="K109" s="4">
        <v>70.099999999999994</v>
      </c>
      <c r="L109" s="4">
        <f t="shared" si="30"/>
        <v>2453500</v>
      </c>
      <c r="M109" s="38">
        <f t="shared" si="31"/>
        <v>35000</v>
      </c>
      <c r="N109" s="61" t="s">
        <v>13</v>
      </c>
      <c r="O109" s="61" t="s">
        <v>14</v>
      </c>
      <c r="P109" s="6">
        <f t="shared" si="26"/>
        <v>70.099999999999994</v>
      </c>
      <c r="Q109" s="12">
        <v>44000</v>
      </c>
      <c r="R109" s="12">
        <f t="shared" si="27"/>
        <v>3084399.9999999995</v>
      </c>
      <c r="S109" s="14">
        <f t="shared" si="35"/>
        <v>3084399.9999999995</v>
      </c>
      <c r="T109" s="13">
        <f t="shared" si="28"/>
        <v>44000</v>
      </c>
      <c r="U109" s="13">
        <f t="shared" si="29"/>
        <v>96238.983050847397</v>
      </c>
      <c r="V109" s="30"/>
      <c r="W109" s="30"/>
      <c r="AD109" s="68">
        <f t="shared" si="32"/>
        <v>41000</v>
      </c>
      <c r="AE109" s="68">
        <f t="shared" si="33"/>
        <v>38239.745762711864</v>
      </c>
      <c r="AF109" s="68">
        <f t="shared" si="34"/>
        <v>2680606.1779661016</v>
      </c>
    </row>
    <row r="110" spans="2:32" ht="15.75" hidden="1">
      <c r="B110" s="2">
        <v>109</v>
      </c>
      <c r="C110" s="2" t="s">
        <v>25</v>
      </c>
      <c r="D110" s="1">
        <v>2</v>
      </c>
      <c r="E110" s="2">
        <v>3</v>
      </c>
      <c r="F110" s="64">
        <v>200</v>
      </c>
      <c r="G110" s="3">
        <v>7</v>
      </c>
      <c r="H110" s="5">
        <v>2</v>
      </c>
      <c r="I110" s="4">
        <v>33.299999999999997</v>
      </c>
      <c r="J110" s="4">
        <v>67.099999999999994</v>
      </c>
      <c r="K110" s="4">
        <v>69.8</v>
      </c>
      <c r="L110" s="4">
        <f t="shared" si="30"/>
        <v>2443000</v>
      </c>
      <c r="M110" s="38">
        <f t="shared" si="31"/>
        <v>35000</v>
      </c>
      <c r="N110" s="61" t="s">
        <v>13</v>
      </c>
      <c r="O110" s="61" t="s">
        <v>14</v>
      </c>
      <c r="P110" s="6">
        <f t="shared" si="26"/>
        <v>69.8</v>
      </c>
      <c r="Q110" s="66">
        <v>48000</v>
      </c>
      <c r="R110" s="12">
        <f t="shared" si="27"/>
        <v>3350400</v>
      </c>
      <c r="S110" s="14">
        <f t="shared" si="35"/>
        <v>3350400</v>
      </c>
      <c r="T110" s="13">
        <f t="shared" si="28"/>
        <v>48000</v>
      </c>
      <c r="U110" s="13">
        <f t="shared" si="29"/>
        <v>138416.94915254237</v>
      </c>
      <c r="V110" s="30"/>
      <c r="W110" s="30"/>
      <c r="AD110" s="68">
        <f t="shared" si="32"/>
        <v>45000</v>
      </c>
      <c r="AE110" s="68">
        <f t="shared" si="33"/>
        <v>41449.576271186437</v>
      </c>
      <c r="AF110" s="68">
        <f t="shared" si="34"/>
        <v>2893180.4237288134</v>
      </c>
    </row>
    <row r="111" spans="2:32" ht="15.75" hidden="1">
      <c r="B111" s="2">
        <v>110</v>
      </c>
      <c r="C111" s="2" t="s">
        <v>25</v>
      </c>
      <c r="D111" s="1">
        <v>2</v>
      </c>
      <c r="E111" s="2">
        <v>3</v>
      </c>
      <c r="F111" s="7">
        <v>203</v>
      </c>
      <c r="G111" s="3">
        <v>8</v>
      </c>
      <c r="H111" s="5">
        <v>2</v>
      </c>
      <c r="I111" s="4">
        <v>35.299999999999997</v>
      </c>
      <c r="J111" s="4">
        <v>72.3</v>
      </c>
      <c r="K111" s="4">
        <v>76.099999999999994</v>
      </c>
      <c r="L111" s="4">
        <f t="shared" si="30"/>
        <v>2663500</v>
      </c>
      <c r="M111" s="38">
        <f t="shared" si="31"/>
        <v>35000</v>
      </c>
      <c r="N111" s="61" t="s">
        <v>13</v>
      </c>
      <c r="O111" s="61" t="s">
        <v>14</v>
      </c>
      <c r="P111" s="6">
        <f t="shared" si="26"/>
        <v>76.099999999999994</v>
      </c>
      <c r="Q111" s="12">
        <v>44000</v>
      </c>
      <c r="R111" s="12">
        <f t="shared" si="27"/>
        <v>3348399.9999999995</v>
      </c>
      <c r="S111" s="14">
        <f t="shared" si="35"/>
        <v>3348399.9999999995</v>
      </c>
      <c r="T111" s="13">
        <f t="shared" si="28"/>
        <v>44000</v>
      </c>
      <c r="U111" s="13">
        <f t="shared" si="29"/>
        <v>104476.27118644062</v>
      </c>
      <c r="V111" s="30"/>
      <c r="W111" s="30"/>
      <c r="AD111" s="68">
        <f t="shared" si="32"/>
        <v>41000</v>
      </c>
      <c r="AE111" s="68">
        <f t="shared" si="33"/>
        <v>38239.745762711864</v>
      </c>
      <c r="AF111" s="68">
        <f t="shared" si="34"/>
        <v>2910044.6525423727</v>
      </c>
    </row>
    <row r="112" spans="2:32" s="55" customFormat="1">
      <c r="B112" s="54">
        <v>111</v>
      </c>
      <c r="C112" s="54" t="s">
        <v>25</v>
      </c>
      <c r="D112" s="54">
        <v>2</v>
      </c>
      <c r="E112" s="54">
        <v>3</v>
      </c>
      <c r="F112" s="54">
        <v>204</v>
      </c>
      <c r="G112" s="54">
        <v>8</v>
      </c>
      <c r="H112" s="56">
        <v>1</v>
      </c>
      <c r="I112" s="57">
        <v>19</v>
      </c>
      <c r="J112" s="57">
        <v>47.2</v>
      </c>
      <c r="K112" s="57">
        <v>48.3</v>
      </c>
      <c r="L112" s="57">
        <f>K112*29000</f>
        <v>1400700</v>
      </c>
      <c r="M112" s="57"/>
      <c r="N112" s="54" t="s">
        <v>33</v>
      </c>
      <c r="O112" s="54" t="s">
        <v>14</v>
      </c>
      <c r="P112" s="57">
        <f t="shared" si="26"/>
        <v>48.3</v>
      </c>
      <c r="Q112" s="58">
        <v>29000</v>
      </c>
      <c r="R112" s="58">
        <f t="shared" si="27"/>
        <v>1400700</v>
      </c>
      <c r="S112" s="57">
        <v>1956150</v>
      </c>
      <c r="T112" s="58">
        <f t="shared" si="28"/>
        <v>40500</v>
      </c>
      <c r="U112" s="58">
        <f t="shared" si="29"/>
        <v>84729.661016949147</v>
      </c>
      <c r="V112" s="54" t="s">
        <v>29</v>
      </c>
      <c r="W112" s="54" t="s">
        <v>31</v>
      </c>
    </row>
    <row r="113" spans="2:32" ht="15.75" hidden="1">
      <c r="B113" s="2">
        <v>112</v>
      </c>
      <c r="C113" s="2" t="s">
        <v>25</v>
      </c>
      <c r="D113" s="1">
        <v>2</v>
      </c>
      <c r="E113" s="2">
        <v>3</v>
      </c>
      <c r="F113" s="7">
        <v>205</v>
      </c>
      <c r="G113" s="3">
        <v>8</v>
      </c>
      <c r="H113" s="5">
        <v>2</v>
      </c>
      <c r="I113" s="4">
        <v>35.200000000000003</v>
      </c>
      <c r="J113" s="4">
        <v>69</v>
      </c>
      <c r="K113" s="4">
        <v>70.099999999999994</v>
      </c>
      <c r="L113" s="4">
        <f t="shared" ref="L113:L176" si="36">K113*35000</f>
        <v>2453500</v>
      </c>
      <c r="M113" s="38">
        <f t="shared" ref="M113:M132" si="37">L113/K113</f>
        <v>35000</v>
      </c>
      <c r="N113" s="61" t="s">
        <v>13</v>
      </c>
      <c r="O113" s="61" t="s">
        <v>14</v>
      </c>
      <c r="P113" s="6">
        <f t="shared" si="26"/>
        <v>70.099999999999994</v>
      </c>
      <c r="Q113" s="12">
        <v>44000</v>
      </c>
      <c r="R113" s="12">
        <f t="shared" si="27"/>
        <v>3084399.9999999995</v>
      </c>
      <c r="S113" s="14">
        <f>Q113*P113</f>
        <v>3084399.9999999995</v>
      </c>
      <c r="T113" s="13">
        <f t="shared" si="28"/>
        <v>44000</v>
      </c>
      <c r="U113" s="13">
        <f t="shared" si="29"/>
        <v>96238.983050847397</v>
      </c>
      <c r="V113" s="30"/>
      <c r="W113" s="30"/>
      <c r="AD113" s="68">
        <f t="shared" ref="AD113:AD132" si="38">Q113-3000</f>
        <v>41000</v>
      </c>
      <c r="AE113" s="68">
        <f t="shared" ref="AE113:AE132" si="39">AD113-(AD113*4.5%)-(AD113-M113)*18/118</f>
        <v>38239.745762711864</v>
      </c>
      <c r="AF113" s="68">
        <f t="shared" ref="AF113:AF132" si="40">AE113*P113</f>
        <v>2680606.1779661016</v>
      </c>
    </row>
    <row r="114" spans="2:32" ht="15.75" hidden="1">
      <c r="B114" s="2">
        <v>113</v>
      </c>
      <c r="C114" s="2" t="s">
        <v>25</v>
      </c>
      <c r="D114" s="1">
        <v>2</v>
      </c>
      <c r="E114" s="2">
        <v>3</v>
      </c>
      <c r="F114" s="64">
        <v>206</v>
      </c>
      <c r="G114" s="3">
        <v>8</v>
      </c>
      <c r="H114" s="5">
        <v>2</v>
      </c>
      <c r="I114" s="4">
        <v>33.299999999999997</v>
      </c>
      <c r="J114" s="4">
        <v>67.099999999999994</v>
      </c>
      <c r="K114" s="4">
        <v>69.8</v>
      </c>
      <c r="L114" s="4">
        <f t="shared" si="36"/>
        <v>2443000</v>
      </c>
      <c r="M114" s="38">
        <f t="shared" si="37"/>
        <v>35000</v>
      </c>
      <c r="N114" s="61" t="s">
        <v>13</v>
      </c>
      <c r="O114" s="61" t="s">
        <v>14</v>
      </c>
      <c r="P114" s="6">
        <f t="shared" si="26"/>
        <v>69.8</v>
      </c>
      <c r="Q114" s="66">
        <v>48000</v>
      </c>
      <c r="R114" s="12">
        <f t="shared" si="27"/>
        <v>3350400</v>
      </c>
      <c r="S114" s="14">
        <f t="shared" ref="S114:S132" si="41">Q114*P114</f>
        <v>3350400</v>
      </c>
      <c r="T114" s="13">
        <f t="shared" si="28"/>
        <v>48000</v>
      </c>
      <c r="U114" s="13">
        <f t="shared" si="29"/>
        <v>138416.94915254237</v>
      </c>
      <c r="V114" s="30"/>
      <c r="W114" s="30"/>
      <c r="AD114" s="68">
        <f t="shared" si="38"/>
        <v>45000</v>
      </c>
      <c r="AE114" s="68">
        <f t="shared" si="39"/>
        <v>41449.576271186437</v>
      </c>
      <c r="AF114" s="68">
        <f t="shared" si="40"/>
        <v>2893180.4237288134</v>
      </c>
    </row>
    <row r="115" spans="2:32" ht="15.75" hidden="1">
      <c r="B115" s="2">
        <v>114</v>
      </c>
      <c r="C115" s="2" t="s">
        <v>25</v>
      </c>
      <c r="D115" s="1">
        <v>2</v>
      </c>
      <c r="E115" s="2">
        <v>3</v>
      </c>
      <c r="F115" s="7">
        <v>208</v>
      </c>
      <c r="G115" s="3">
        <v>9</v>
      </c>
      <c r="H115" s="5">
        <v>1</v>
      </c>
      <c r="I115" s="4">
        <v>19.5</v>
      </c>
      <c r="J115" s="4">
        <v>47.2</v>
      </c>
      <c r="K115" s="4">
        <v>48.6</v>
      </c>
      <c r="L115" s="4">
        <f t="shared" si="36"/>
        <v>1701000</v>
      </c>
      <c r="M115" s="38">
        <f t="shared" si="37"/>
        <v>35000</v>
      </c>
      <c r="N115" s="61" t="s">
        <v>13</v>
      </c>
      <c r="O115" s="61" t="s">
        <v>14</v>
      </c>
      <c r="P115" s="6">
        <f t="shared" si="26"/>
        <v>48.6</v>
      </c>
      <c r="Q115" s="12">
        <v>44500</v>
      </c>
      <c r="R115" s="12">
        <f t="shared" si="27"/>
        <v>2162700</v>
      </c>
      <c r="S115" s="14">
        <f t="shared" si="41"/>
        <v>2162700</v>
      </c>
      <c r="T115" s="13">
        <f t="shared" si="28"/>
        <v>44500</v>
      </c>
      <c r="U115" s="13">
        <f t="shared" si="29"/>
        <v>70428.813559322036</v>
      </c>
      <c r="V115" s="30"/>
      <c r="W115" s="30"/>
      <c r="AD115" s="68">
        <f t="shared" si="38"/>
        <v>41500</v>
      </c>
      <c r="AE115" s="68">
        <f t="shared" si="39"/>
        <v>38640.97457627119</v>
      </c>
      <c r="AF115" s="68">
        <f t="shared" si="40"/>
        <v>1877951.3644067799</v>
      </c>
    </row>
    <row r="116" spans="2:32" ht="15.75" hidden="1">
      <c r="B116" s="2">
        <v>115</v>
      </c>
      <c r="C116" s="2" t="s">
        <v>25</v>
      </c>
      <c r="D116" s="1">
        <v>2</v>
      </c>
      <c r="E116" s="2">
        <v>3</v>
      </c>
      <c r="F116" s="7">
        <v>209</v>
      </c>
      <c r="G116" s="3">
        <v>9</v>
      </c>
      <c r="H116" s="5">
        <v>2</v>
      </c>
      <c r="I116" s="4">
        <v>35.299999999999997</v>
      </c>
      <c r="J116" s="4">
        <v>72.3</v>
      </c>
      <c r="K116" s="4">
        <v>76.099999999999994</v>
      </c>
      <c r="L116" s="4">
        <f t="shared" si="36"/>
        <v>2663500</v>
      </c>
      <c r="M116" s="38">
        <f t="shared" si="37"/>
        <v>35000</v>
      </c>
      <c r="N116" s="61" t="s">
        <v>13</v>
      </c>
      <c r="O116" s="61" t="s">
        <v>14</v>
      </c>
      <c r="P116" s="6">
        <f t="shared" si="26"/>
        <v>76.099999999999994</v>
      </c>
      <c r="Q116" s="12">
        <v>44000</v>
      </c>
      <c r="R116" s="12">
        <f t="shared" si="27"/>
        <v>3348399.9999999995</v>
      </c>
      <c r="S116" s="14">
        <f t="shared" si="41"/>
        <v>3348399.9999999995</v>
      </c>
      <c r="T116" s="13">
        <f t="shared" si="28"/>
        <v>44000</v>
      </c>
      <c r="U116" s="13">
        <f t="shared" si="29"/>
        <v>104476.27118644062</v>
      </c>
      <c r="V116" s="30"/>
      <c r="W116" s="30"/>
      <c r="AD116" s="68">
        <f t="shared" si="38"/>
        <v>41000</v>
      </c>
      <c r="AE116" s="68">
        <f t="shared" si="39"/>
        <v>38239.745762711864</v>
      </c>
      <c r="AF116" s="68">
        <f t="shared" si="40"/>
        <v>2910044.6525423727</v>
      </c>
    </row>
    <row r="117" spans="2:32" ht="15.75" hidden="1">
      <c r="B117" s="2">
        <v>116</v>
      </c>
      <c r="C117" s="2" t="s">
        <v>25</v>
      </c>
      <c r="D117" s="1">
        <v>2</v>
      </c>
      <c r="E117" s="2">
        <v>3</v>
      </c>
      <c r="F117" s="7">
        <v>210</v>
      </c>
      <c r="G117" s="3">
        <v>9</v>
      </c>
      <c r="H117" s="5">
        <v>1</v>
      </c>
      <c r="I117" s="4">
        <v>19</v>
      </c>
      <c r="J117" s="4">
        <v>47.2</v>
      </c>
      <c r="K117" s="4">
        <v>48.3</v>
      </c>
      <c r="L117" s="4">
        <f t="shared" si="36"/>
        <v>1690500</v>
      </c>
      <c r="M117" s="38">
        <f t="shared" si="37"/>
        <v>35000</v>
      </c>
      <c r="N117" s="61" t="s">
        <v>13</v>
      </c>
      <c r="O117" s="61" t="s">
        <v>14</v>
      </c>
      <c r="P117" s="6">
        <f t="shared" si="26"/>
        <v>48.3</v>
      </c>
      <c r="Q117" s="12">
        <v>44500</v>
      </c>
      <c r="R117" s="12">
        <f t="shared" si="27"/>
        <v>2149350</v>
      </c>
      <c r="S117" s="14">
        <f t="shared" si="41"/>
        <v>2149350</v>
      </c>
      <c r="T117" s="13">
        <f t="shared" si="28"/>
        <v>44500</v>
      </c>
      <c r="U117" s="13">
        <f t="shared" si="29"/>
        <v>69994.067796610165</v>
      </c>
      <c r="V117" s="30"/>
      <c r="W117" s="30"/>
      <c r="AD117" s="68">
        <f t="shared" si="38"/>
        <v>41500</v>
      </c>
      <c r="AE117" s="68">
        <f t="shared" si="39"/>
        <v>38640.97457627119</v>
      </c>
      <c r="AF117" s="68">
        <f t="shared" si="40"/>
        <v>1866359.0720338984</v>
      </c>
    </row>
    <row r="118" spans="2:32" ht="15.75" hidden="1">
      <c r="B118" s="2">
        <v>117</v>
      </c>
      <c r="C118" s="2" t="s">
        <v>25</v>
      </c>
      <c r="D118" s="1">
        <v>2</v>
      </c>
      <c r="E118" s="2">
        <v>3</v>
      </c>
      <c r="F118" s="7">
        <v>214</v>
      </c>
      <c r="G118" s="3">
        <v>10</v>
      </c>
      <c r="H118" s="5">
        <v>1</v>
      </c>
      <c r="I118" s="4">
        <v>19.5</v>
      </c>
      <c r="J118" s="4">
        <v>47.2</v>
      </c>
      <c r="K118" s="4">
        <v>48.6</v>
      </c>
      <c r="L118" s="4">
        <f t="shared" si="36"/>
        <v>1701000</v>
      </c>
      <c r="M118" s="38">
        <f t="shared" si="37"/>
        <v>35000</v>
      </c>
      <c r="N118" s="61" t="s">
        <v>13</v>
      </c>
      <c r="O118" s="61" t="s">
        <v>14</v>
      </c>
      <c r="P118" s="6">
        <f t="shared" si="26"/>
        <v>48.6</v>
      </c>
      <c r="Q118" s="12">
        <v>44500</v>
      </c>
      <c r="R118" s="12">
        <f t="shared" si="27"/>
        <v>2162700</v>
      </c>
      <c r="S118" s="14">
        <f t="shared" si="41"/>
        <v>2162700</v>
      </c>
      <c r="T118" s="13">
        <f t="shared" si="28"/>
        <v>44500</v>
      </c>
      <c r="U118" s="13">
        <f t="shared" si="29"/>
        <v>70428.813559322036</v>
      </c>
      <c r="V118" s="30"/>
      <c r="W118" s="30"/>
      <c r="AD118" s="68">
        <f t="shared" si="38"/>
        <v>41500</v>
      </c>
      <c r="AE118" s="68">
        <f t="shared" si="39"/>
        <v>38640.97457627119</v>
      </c>
      <c r="AF118" s="68">
        <f t="shared" si="40"/>
        <v>1877951.3644067799</v>
      </c>
    </row>
    <row r="119" spans="2:32" ht="15.75" hidden="1">
      <c r="B119" s="2">
        <v>118</v>
      </c>
      <c r="C119" s="2" t="s">
        <v>25</v>
      </c>
      <c r="D119" s="1">
        <v>2</v>
      </c>
      <c r="E119" s="2">
        <v>3</v>
      </c>
      <c r="F119" s="7">
        <v>215</v>
      </c>
      <c r="G119" s="3">
        <v>10</v>
      </c>
      <c r="H119" s="5">
        <v>2</v>
      </c>
      <c r="I119" s="4">
        <v>35.299999999999997</v>
      </c>
      <c r="J119" s="4">
        <v>72.3</v>
      </c>
      <c r="K119" s="4">
        <v>76.099999999999994</v>
      </c>
      <c r="L119" s="4">
        <f t="shared" si="36"/>
        <v>2663500</v>
      </c>
      <c r="M119" s="38">
        <f t="shared" si="37"/>
        <v>35000</v>
      </c>
      <c r="N119" s="61" t="s">
        <v>13</v>
      </c>
      <c r="O119" s="61" t="s">
        <v>14</v>
      </c>
      <c r="P119" s="6">
        <f t="shared" si="26"/>
        <v>76.099999999999994</v>
      </c>
      <c r="Q119" s="12">
        <v>44000</v>
      </c>
      <c r="R119" s="12">
        <f t="shared" si="27"/>
        <v>3348399.9999999995</v>
      </c>
      <c r="S119" s="14">
        <f t="shared" si="41"/>
        <v>3348399.9999999995</v>
      </c>
      <c r="T119" s="13">
        <f t="shared" si="28"/>
        <v>44000</v>
      </c>
      <c r="U119" s="13">
        <f t="shared" si="29"/>
        <v>104476.27118644062</v>
      </c>
      <c r="V119" s="30"/>
      <c r="W119" s="30"/>
      <c r="AD119" s="68">
        <f t="shared" si="38"/>
        <v>41000</v>
      </c>
      <c r="AE119" s="68">
        <f t="shared" si="39"/>
        <v>38239.745762711864</v>
      </c>
      <c r="AF119" s="68">
        <f t="shared" si="40"/>
        <v>2910044.6525423727</v>
      </c>
    </row>
    <row r="120" spans="2:32" ht="15.75" hidden="1">
      <c r="B120" s="2">
        <v>119</v>
      </c>
      <c r="C120" s="2" t="s">
        <v>25</v>
      </c>
      <c r="D120" s="1">
        <v>2</v>
      </c>
      <c r="E120" s="3">
        <v>3</v>
      </c>
      <c r="F120" s="7">
        <v>216</v>
      </c>
      <c r="G120" s="3">
        <v>10</v>
      </c>
      <c r="H120" s="2">
        <v>1</v>
      </c>
      <c r="I120" s="4">
        <v>19</v>
      </c>
      <c r="J120" s="4">
        <v>47.2</v>
      </c>
      <c r="K120" s="4">
        <v>48.3</v>
      </c>
      <c r="L120" s="4">
        <f t="shared" si="36"/>
        <v>1690500</v>
      </c>
      <c r="M120" s="38">
        <f t="shared" si="37"/>
        <v>35000</v>
      </c>
      <c r="N120" s="61" t="s">
        <v>13</v>
      </c>
      <c r="O120" s="61" t="s">
        <v>14</v>
      </c>
      <c r="P120" s="6">
        <f t="shared" si="26"/>
        <v>48.3</v>
      </c>
      <c r="Q120" s="12">
        <v>44500</v>
      </c>
      <c r="R120" s="12">
        <f t="shared" si="27"/>
        <v>2149350</v>
      </c>
      <c r="S120" s="14">
        <f t="shared" si="41"/>
        <v>2149350</v>
      </c>
      <c r="T120" s="13">
        <f t="shared" si="28"/>
        <v>44500</v>
      </c>
      <c r="U120" s="13">
        <f t="shared" si="29"/>
        <v>69994.067796610165</v>
      </c>
      <c r="V120" s="30"/>
      <c r="W120" s="30"/>
      <c r="AD120" s="68">
        <f t="shared" si="38"/>
        <v>41500</v>
      </c>
      <c r="AE120" s="68">
        <f t="shared" si="39"/>
        <v>38640.97457627119</v>
      </c>
      <c r="AF120" s="68">
        <f t="shared" si="40"/>
        <v>1866359.0720338984</v>
      </c>
    </row>
    <row r="121" spans="2:32" ht="15.75" hidden="1">
      <c r="B121" s="2">
        <v>120</v>
      </c>
      <c r="C121" s="2" t="s">
        <v>25</v>
      </c>
      <c r="D121" s="1">
        <v>2</v>
      </c>
      <c r="E121" s="3">
        <v>3</v>
      </c>
      <c r="F121" s="64">
        <v>218</v>
      </c>
      <c r="G121" s="3">
        <v>10</v>
      </c>
      <c r="H121" s="2">
        <v>2</v>
      </c>
      <c r="I121" s="4">
        <v>33.299999999999997</v>
      </c>
      <c r="J121" s="4">
        <v>67.099999999999994</v>
      </c>
      <c r="K121" s="4">
        <v>69.8</v>
      </c>
      <c r="L121" s="4">
        <f t="shared" si="36"/>
        <v>2443000</v>
      </c>
      <c r="M121" s="38">
        <f t="shared" si="37"/>
        <v>35000</v>
      </c>
      <c r="N121" s="61" t="s">
        <v>13</v>
      </c>
      <c r="O121" s="61" t="s">
        <v>14</v>
      </c>
      <c r="P121" s="6">
        <f t="shared" si="26"/>
        <v>69.8</v>
      </c>
      <c r="Q121" s="66">
        <v>48000</v>
      </c>
      <c r="R121" s="12">
        <f t="shared" si="27"/>
        <v>3350400</v>
      </c>
      <c r="S121" s="14">
        <f t="shared" si="41"/>
        <v>3350400</v>
      </c>
      <c r="T121" s="13">
        <f t="shared" si="28"/>
        <v>48000</v>
      </c>
      <c r="U121" s="13">
        <f t="shared" si="29"/>
        <v>138416.94915254237</v>
      </c>
      <c r="V121" s="30"/>
      <c r="W121" s="30"/>
      <c r="AD121" s="68">
        <f t="shared" si="38"/>
        <v>45000</v>
      </c>
      <c r="AE121" s="68">
        <f t="shared" si="39"/>
        <v>41449.576271186437</v>
      </c>
      <c r="AF121" s="68">
        <f t="shared" si="40"/>
        <v>2893180.4237288134</v>
      </c>
    </row>
    <row r="122" spans="2:32" ht="15.75" hidden="1">
      <c r="B122" s="2">
        <v>121</v>
      </c>
      <c r="C122" s="2" t="s">
        <v>25</v>
      </c>
      <c r="D122" s="1">
        <v>2</v>
      </c>
      <c r="E122" s="3">
        <v>3</v>
      </c>
      <c r="F122" s="7">
        <v>219</v>
      </c>
      <c r="G122" s="3">
        <v>10</v>
      </c>
      <c r="H122" s="2">
        <v>1</v>
      </c>
      <c r="I122" s="4">
        <v>19.5</v>
      </c>
      <c r="J122" s="4">
        <v>44.3</v>
      </c>
      <c r="K122" s="4">
        <v>45.7</v>
      </c>
      <c r="L122" s="4">
        <f t="shared" si="36"/>
        <v>1599500</v>
      </c>
      <c r="M122" s="38">
        <f t="shared" si="37"/>
        <v>35000</v>
      </c>
      <c r="N122" s="61" t="s">
        <v>13</v>
      </c>
      <c r="O122" s="61" t="s">
        <v>14</v>
      </c>
      <c r="P122" s="6">
        <f t="shared" si="26"/>
        <v>45.7</v>
      </c>
      <c r="Q122" s="12">
        <v>44500</v>
      </c>
      <c r="R122" s="12">
        <f t="shared" si="27"/>
        <v>2033650.0000000002</v>
      </c>
      <c r="S122" s="14">
        <f t="shared" si="41"/>
        <v>2033650.0000000002</v>
      </c>
      <c r="T122" s="13">
        <f t="shared" si="28"/>
        <v>44500</v>
      </c>
      <c r="U122" s="13">
        <f t="shared" si="29"/>
        <v>66226.271186440703</v>
      </c>
      <c r="V122" s="30"/>
      <c r="W122" s="30"/>
      <c r="AD122" s="68">
        <f t="shared" si="38"/>
        <v>41500</v>
      </c>
      <c r="AE122" s="68">
        <f t="shared" si="39"/>
        <v>38640.97457627119</v>
      </c>
      <c r="AF122" s="68">
        <f t="shared" si="40"/>
        <v>1765892.5381355935</v>
      </c>
    </row>
    <row r="123" spans="2:32" ht="15.75" hidden="1">
      <c r="B123" s="2">
        <v>122</v>
      </c>
      <c r="C123" s="2" t="s">
        <v>25</v>
      </c>
      <c r="D123" s="1">
        <v>2</v>
      </c>
      <c r="E123" s="3">
        <v>3</v>
      </c>
      <c r="F123" s="7">
        <v>226</v>
      </c>
      <c r="G123" s="3">
        <v>12</v>
      </c>
      <c r="H123" s="2">
        <v>1</v>
      </c>
      <c r="I123" s="4">
        <v>19.5</v>
      </c>
      <c r="J123" s="4">
        <v>47.2</v>
      </c>
      <c r="K123" s="4">
        <v>48.6</v>
      </c>
      <c r="L123" s="4">
        <f t="shared" si="36"/>
        <v>1701000</v>
      </c>
      <c r="M123" s="38">
        <f t="shared" si="37"/>
        <v>35000</v>
      </c>
      <c r="N123" s="61" t="s">
        <v>13</v>
      </c>
      <c r="O123" s="61" t="s">
        <v>14</v>
      </c>
      <c r="P123" s="6">
        <f t="shared" si="26"/>
        <v>48.6</v>
      </c>
      <c r="Q123" s="12">
        <v>44000</v>
      </c>
      <c r="R123" s="12">
        <f t="shared" si="27"/>
        <v>2138400</v>
      </c>
      <c r="S123" s="14">
        <f t="shared" si="41"/>
        <v>2138400</v>
      </c>
      <c r="T123" s="13">
        <f t="shared" si="28"/>
        <v>44000</v>
      </c>
      <c r="U123" s="13">
        <f t="shared" si="29"/>
        <v>66722.03389830509</v>
      </c>
      <c r="V123" s="30"/>
      <c r="W123" s="30"/>
      <c r="AD123" s="68">
        <f t="shared" si="38"/>
        <v>41000</v>
      </c>
      <c r="AE123" s="68">
        <f t="shared" si="39"/>
        <v>38239.745762711864</v>
      </c>
      <c r="AF123" s="68">
        <f t="shared" si="40"/>
        <v>1858451.6440677966</v>
      </c>
    </row>
    <row r="124" spans="2:32" ht="15.75" hidden="1">
      <c r="B124" s="2">
        <v>123</v>
      </c>
      <c r="C124" s="2" t="s">
        <v>25</v>
      </c>
      <c r="D124" s="1">
        <v>2</v>
      </c>
      <c r="E124" s="3">
        <v>3</v>
      </c>
      <c r="F124" s="7">
        <v>229</v>
      </c>
      <c r="G124" s="3">
        <v>12</v>
      </c>
      <c r="H124" s="2">
        <v>2</v>
      </c>
      <c r="I124" s="4">
        <v>35.200000000000003</v>
      </c>
      <c r="J124" s="4">
        <v>69</v>
      </c>
      <c r="K124" s="4">
        <v>70.099999999999994</v>
      </c>
      <c r="L124" s="4">
        <f t="shared" si="36"/>
        <v>2453500</v>
      </c>
      <c r="M124" s="38">
        <f t="shared" si="37"/>
        <v>35000</v>
      </c>
      <c r="N124" s="61" t="s">
        <v>13</v>
      </c>
      <c r="O124" s="61" t="s">
        <v>14</v>
      </c>
      <c r="P124" s="6">
        <f t="shared" si="26"/>
        <v>70.099999999999994</v>
      </c>
      <c r="Q124" s="12">
        <v>43500</v>
      </c>
      <c r="R124" s="12">
        <f t="shared" si="27"/>
        <v>3049349.9999999995</v>
      </c>
      <c r="S124" s="14">
        <f t="shared" si="41"/>
        <v>3049349.9999999995</v>
      </c>
      <c r="T124" s="13">
        <f t="shared" si="28"/>
        <v>43500</v>
      </c>
      <c r="U124" s="13">
        <f t="shared" si="29"/>
        <v>90892.37288135587</v>
      </c>
      <c r="V124" s="30"/>
      <c r="W124" s="30"/>
      <c r="AD124" s="68">
        <f t="shared" si="38"/>
        <v>40500</v>
      </c>
      <c r="AE124" s="68">
        <f t="shared" si="39"/>
        <v>37838.516949152545</v>
      </c>
      <c r="AF124" s="68">
        <f t="shared" si="40"/>
        <v>2652480.0381355933</v>
      </c>
    </row>
    <row r="125" spans="2:32" ht="15.75" hidden="1">
      <c r="B125" s="2">
        <v>124</v>
      </c>
      <c r="C125" s="2" t="s">
        <v>25</v>
      </c>
      <c r="D125" s="1">
        <v>2</v>
      </c>
      <c r="E125" s="3">
        <v>3</v>
      </c>
      <c r="F125" s="7">
        <v>231</v>
      </c>
      <c r="G125" s="3">
        <v>12</v>
      </c>
      <c r="H125" s="2">
        <v>1</v>
      </c>
      <c r="I125" s="4">
        <v>19.5</v>
      </c>
      <c r="J125" s="4">
        <v>44.3</v>
      </c>
      <c r="K125" s="4">
        <v>45.7</v>
      </c>
      <c r="L125" s="4">
        <f t="shared" si="36"/>
        <v>1599500</v>
      </c>
      <c r="M125" s="38">
        <f t="shared" si="37"/>
        <v>35000</v>
      </c>
      <c r="N125" s="61" t="s">
        <v>13</v>
      </c>
      <c r="O125" s="61" t="s">
        <v>14</v>
      </c>
      <c r="P125" s="6">
        <f t="shared" si="26"/>
        <v>45.7</v>
      </c>
      <c r="Q125" s="12">
        <v>44000</v>
      </c>
      <c r="R125" s="12">
        <f t="shared" si="27"/>
        <v>2010800.0000000002</v>
      </c>
      <c r="S125" s="14">
        <f t="shared" si="41"/>
        <v>2010800.0000000002</v>
      </c>
      <c r="T125" s="13">
        <f t="shared" si="28"/>
        <v>44000</v>
      </c>
      <c r="U125" s="13">
        <f t="shared" si="29"/>
        <v>62740.677966101728</v>
      </c>
      <c r="V125" s="30"/>
      <c r="W125" s="30"/>
      <c r="AD125" s="68">
        <f t="shared" si="38"/>
        <v>41000</v>
      </c>
      <c r="AE125" s="68">
        <f t="shared" si="39"/>
        <v>38239.745762711864</v>
      </c>
      <c r="AF125" s="68">
        <f t="shared" si="40"/>
        <v>1747556.3813559322</v>
      </c>
    </row>
    <row r="126" spans="2:32" ht="15.75" hidden="1">
      <c r="B126" s="2">
        <v>125</v>
      </c>
      <c r="C126" s="2" t="s">
        <v>25</v>
      </c>
      <c r="D126" s="1">
        <v>2</v>
      </c>
      <c r="E126" s="3">
        <v>3</v>
      </c>
      <c r="F126" s="7">
        <v>233</v>
      </c>
      <c r="G126" s="3">
        <v>13</v>
      </c>
      <c r="H126" s="2">
        <v>2</v>
      </c>
      <c r="I126" s="4">
        <v>35.299999999999997</v>
      </c>
      <c r="J126" s="4">
        <v>72.3</v>
      </c>
      <c r="K126" s="4">
        <v>76.099999999999994</v>
      </c>
      <c r="L126" s="4">
        <f t="shared" si="36"/>
        <v>2663500</v>
      </c>
      <c r="M126" s="38">
        <f t="shared" si="37"/>
        <v>35000</v>
      </c>
      <c r="N126" s="61" t="s">
        <v>13</v>
      </c>
      <c r="O126" s="61" t="s">
        <v>14</v>
      </c>
      <c r="P126" s="6">
        <f t="shared" si="26"/>
        <v>76.099999999999994</v>
      </c>
      <c r="Q126" s="12">
        <v>43500</v>
      </c>
      <c r="R126" s="12">
        <f t="shared" si="27"/>
        <v>3310349.9999999995</v>
      </c>
      <c r="S126" s="14">
        <f t="shared" si="41"/>
        <v>3310349.9999999995</v>
      </c>
      <c r="T126" s="13">
        <f t="shared" si="28"/>
        <v>43500</v>
      </c>
      <c r="U126" s="13">
        <f t="shared" si="29"/>
        <v>98672.033898305017</v>
      </c>
      <c r="V126" s="30"/>
      <c r="W126" s="30"/>
      <c r="AD126" s="68">
        <f t="shared" si="38"/>
        <v>40500</v>
      </c>
      <c r="AE126" s="68">
        <f t="shared" si="39"/>
        <v>37838.516949152545</v>
      </c>
      <c r="AF126" s="68">
        <f t="shared" si="40"/>
        <v>2879511.1398305083</v>
      </c>
    </row>
    <row r="127" spans="2:32" ht="15.75" hidden="1">
      <c r="B127" s="2">
        <v>126</v>
      </c>
      <c r="C127" s="2" t="s">
        <v>25</v>
      </c>
      <c r="D127" s="1">
        <v>2</v>
      </c>
      <c r="E127" s="3">
        <v>3</v>
      </c>
      <c r="F127" s="7">
        <v>234</v>
      </c>
      <c r="G127" s="3">
        <v>13</v>
      </c>
      <c r="H127" s="2">
        <v>1</v>
      </c>
      <c r="I127" s="4">
        <v>19</v>
      </c>
      <c r="J127" s="4">
        <v>47.2</v>
      </c>
      <c r="K127" s="4">
        <v>48.3</v>
      </c>
      <c r="L127" s="4">
        <f t="shared" si="36"/>
        <v>1690500</v>
      </c>
      <c r="M127" s="38">
        <f t="shared" si="37"/>
        <v>35000</v>
      </c>
      <c r="N127" s="61" t="s">
        <v>13</v>
      </c>
      <c r="O127" s="61" t="s">
        <v>14</v>
      </c>
      <c r="P127" s="6">
        <f t="shared" si="26"/>
        <v>48.3</v>
      </c>
      <c r="Q127" s="12">
        <v>44000</v>
      </c>
      <c r="R127" s="12">
        <f t="shared" si="27"/>
        <v>2125200</v>
      </c>
      <c r="S127" s="14">
        <f t="shared" si="41"/>
        <v>2125200</v>
      </c>
      <c r="T127" s="13">
        <f t="shared" si="28"/>
        <v>44000</v>
      </c>
      <c r="U127" s="13">
        <f t="shared" si="29"/>
        <v>66310.169491525419</v>
      </c>
      <c r="V127" s="30"/>
      <c r="W127" s="30"/>
      <c r="AD127" s="68">
        <f t="shared" si="38"/>
        <v>41000</v>
      </c>
      <c r="AE127" s="68">
        <f t="shared" si="39"/>
        <v>38239.745762711864</v>
      </c>
      <c r="AF127" s="68">
        <f t="shared" si="40"/>
        <v>1846979.720338983</v>
      </c>
    </row>
    <row r="128" spans="2:32" ht="15.75" hidden="1">
      <c r="B128" s="2">
        <v>127</v>
      </c>
      <c r="C128" s="2" t="s">
        <v>25</v>
      </c>
      <c r="D128" s="1">
        <v>2</v>
      </c>
      <c r="E128" s="3">
        <v>3</v>
      </c>
      <c r="F128" s="64">
        <v>236</v>
      </c>
      <c r="G128" s="3">
        <v>13</v>
      </c>
      <c r="H128" s="2">
        <v>2</v>
      </c>
      <c r="I128" s="4">
        <v>33.299999999999997</v>
      </c>
      <c r="J128" s="4">
        <v>67.099999999999994</v>
      </c>
      <c r="K128" s="4">
        <v>69.8</v>
      </c>
      <c r="L128" s="4">
        <f t="shared" si="36"/>
        <v>2443000</v>
      </c>
      <c r="M128" s="38">
        <f t="shared" si="37"/>
        <v>35000</v>
      </c>
      <c r="N128" s="61" t="s">
        <v>13</v>
      </c>
      <c r="O128" s="61" t="s">
        <v>14</v>
      </c>
      <c r="P128" s="6">
        <f t="shared" si="26"/>
        <v>69.8</v>
      </c>
      <c r="Q128" s="66">
        <v>48000</v>
      </c>
      <c r="R128" s="12">
        <f t="shared" si="27"/>
        <v>3350400</v>
      </c>
      <c r="S128" s="14">
        <f t="shared" si="41"/>
        <v>3350400</v>
      </c>
      <c r="T128" s="13">
        <f t="shared" si="28"/>
        <v>48000</v>
      </c>
      <c r="U128" s="13">
        <f t="shared" si="29"/>
        <v>138416.94915254237</v>
      </c>
      <c r="V128" s="30"/>
      <c r="W128" s="30"/>
      <c r="AD128" s="68">
        <f t="shared" si="38"/>
        <v>45000</v>
      </c>
      <c r="AE128" s="68">
        <f t="shared" si="39"/>
        <v>41449.576271186437</v>
      </c>
      <c r="AF128" s="68">
        <f t="shared" si="40"/>
        <v>2893180.4237288134</v>
      </c>
    </row>
    <row r="129" spans="2:32" ht="15.75" hidden="1">
      <c r="B129" s="2">
        <v>128</v>
      </c>
      <c r="C129" s="2" t="s">
        <v>25</v>
      </c>
      <c r="D129" s="1">
        <v>2</v>
      </c>
      <c r="E129" s="3">
        <v>3</v>
      </c>
      <c r="F129" s="7">
        <v>237</v>
      </c>
      <c r="G129" s="3">
        <v>13</v>
      </c>
      <c r="H129" s="2">
        <v>1</v>
      </c>
      <c r="I129" s="4">
        <v>19.5</v>
      </c>
      <c r="J129" s="4">
        <v>44.3</v>
      </c>
      <c r="K129" s="4">
        <v>45.7</v>
      </c>
      <c r="L129" s="4">
        <f t="shared" si="36"/>
        <v>1599500</v>
      </c>
      <c r="M129" s="38">
        <f t="shared" si="37"/>
        <v>35000</v>
      </c>
      <c r="N129" s="61" t="s">
        <v>13</v>
      </c>
      <c r="O129" s="61" t="s">
        <v>14</v>
      </c>
      <c r="P129" s="6">
        <f t="shared" si="26"/>
        <v>45.7</v>
      </c>
      <c r="Q129" s="12">
        <v>44000</v>
      </c>
      <c r="R129" s="12">
        <f t="shared" si="27"/>
        <v>2010800.0000000002</v>
      </c>
      <c r="S129" s="14">
        <f t="shared" si="41"/>
        <v>2010800.0000000002</v>
      </c>
      <c r="T129" s="13">
        <f t="shared" si="28"/>
        <v>44000</v>
      </c>
      <c r="U129" s="13">
        <f t="shared" si="29"/>
        <v>62740.677966101728</v>
      </c>
      <c r="V129" s="30"/>
      <c r="W129" s="30"/>
      <c r="AD129" s="68">
        <f t="shared" si="38"/>
        <v>41000</v>
      </c>
      <c r="AE129" s="68">
        <f t="shared" si="39"/>
        <v>38239.745762711864</v>
      </c>
      <c r="AF129" s="68">
        <f t="shared" si="40"/>
        <v>1747556.3813559322</v>
      </c>
    </row>
    <row r="130" spans="2:32" ht="15.75" hidden="1">
      <c r="B130" s="2">
        <v>129</v>
      </c>
      <c r="C130" s="2" t="s">
        <v>25</v>
      </c>
      <c r="D130" s="1">
        <v>2</v>
      </c>
      <c r="E130" s="3">
        <v>3</v>
      </c>
      <c r="F130" s="7">
        <v>241</v>
      </c>
      <c r="G130" s="3">
        <v>14</v>
      </c>
      <c r="H130" s="2">
        <v>2</v>
      </c>
      <c r="I130" s="4">
        <v>35.200000000000003</v>
      </c>
      <c r="J130" s="4">
        <v>69</v>
      </c>
      <c r="K130" s="4">
        <v>70.099999999999994</v>
      </c>
      <c r="L130" s="4">
        <f t="shared" si="36"/>
        <v>2453500</v>
      </c>
      <c r="M130" s="38">
        <f t="shared" si="37"/>
        <v>35000</v>
      </c>
      <c r="N130" s="61" t="s">
        <v>13</v>
      </c>
      <c r="O130" s="61" t="s">
        <v>14</v>
      </c>
      <c r="P130" s="6">
        <f t="shared" si="26"/>
        <v>70.099999999999994</v>
      </c>
      <c r="Q130" s="12">
        <v>43500</v>
      </c>
      <c r="R130" s="12">
        <f t="shared" si="27"/>
        <v>3049349.9999999995</v>
      </c>
      <c r="S130" s="14">
        <f>Q130*P130</f>
        <v>3049349.9999999995</v>
      </c>
      <c r="T130" s="13">
        <f t="shared" si="28"/>
        <v>43500</v>
      </c>
      <c r="U130" s="13">
        <f t="shared" si="29"/>
        <v>90892.37288135587</v>
      </c>
      <c r="V130" s="30"/>
      <c r="W130" s="30"/>
      <c r="AD130" s="68">
        <f t="shared" si="38"/>
        <v>40500</v>
      </c>
      <c r="AE130" s="68">
        <f t="shared" si="39"/>
        <v>37838.516949152545</v>
      </c>
      <c r="AF130" s="68">
        <f t="shared" si="40"/>
        <v>2652480.0381355933</v>
      </c>
    </row>
    <row r="131" spans="2:32" ht="15.75" hidden="1">
      <c r="B131" s="2">
        <v>130</v>
      </c>
      <c r="C131" s="2" t="s">
        <v>25</v>
      </c>
      <c r="D131" s="1">
        <v>2</v>
      </c>
      <c r="E131" s="3">
        <v>3</v>
      </c>
      <c r="F131" s="64">
        <v>242</v>
      </c>
      <c r="G131" s="3">
        <v>14</v>
      </c>
      <c r="H131" s="2">
        <v>2</v>
      </c>
      <c r="I131" s="4">
        <v>33.299999999999997</v>
      </c>
      <c r="J131" s="4">
        <v>67.099999999999994</v>
      </c>
      <c r="K131" s="4">
        <v>69.8</v>
      </c>
      <c r="L131" s="4">
        <f t="shared" si="36"/>
        <v>2443000</v>
      </c>
      <c r="M131" s="38">
        <f t="shared" si="37"/>
        <v>35000</v>
      </c>
      <c r="N131" s="61" t="s">
        <v>13</v>
      </c>
      <c r="O131" s="61" t="s">
        <v>14</v>
      </c>
      <c r="P131" s="6">
        <f t="shared" si="26"/>
        <v>69.8</v>
      </c>
      <c r="Q131" s="66">
        <v>48000</v>
      </c>
      <c r="R131" s="12">
        <f t="shared" si="27"/>
        <v>3350400</v>
      </c>
      <c r="S131" s="14">
        <f t="shared" si="41"/>
        <v>3350400</v>
      </c>
      <c r="T131" s="13">
        <f t="shared" si="28"/>
        <v>48000</v>
      </c>
      <c r="U131" s="13">
        <f t="shared" si="29"/>
        <v>138416.94915254237</v>
      </c>
      <c r="V131" s="30"/>
      <c r="W131" s="30"/>
      <c r="AD131" s="68">
        <f t="shared" si="38"/>
        <v>45000</v>
      </c>
      <c r="AE131" s="68">
        <f t="shared" si="39"/>
        <v>41449.576271186437</v>
      </c>
      <c r="AF131" s="68">
        <f t="shared" si="40"/>
        <v>2893180.4237288134</v>
      </c>
    </row>
    <row r="132" spans="2:32" ht="15.75" hidden="1">
      <c r="B132" s="2">
        <v>131</v>
      </c>
      <c r="C132" s="2" t="s">
        <v>25</v>
      </c>
      <c r="D132" s="1">
        <v>2</v>
      </c>
      <c r="E132" s="3">
        <v>3</v>
      </c>
      <c r="F132" s="7">
        <v>244</v>
      </c>
      <c r="G132" s="3">
        <v>15</v>
      </c>
      <c r="H132" s="5">
        <v>1</v>
      </c>
      <c r="I132" s="4">
        <v>19.5</v>
      </c>
      <c r="J132" s="4">
        <v>47.2</v>
      </c>
      <c r="K132" s="4">
        <v>48.6</v>
      </c>
      <c r="L132" s="4">
        <f t="shared" si="36"/>
        <v>1701000</v>
      </c>
      <c r="M132" s="38">
        <f t="shared" si="37"/>
        <v>35000</v>
      </c>
      <c r="N132" s="61" t="s">
        <v>13</v>
      </c>
      <c r="O132" s="61" t="s">
        <v>14</v>
      </c>
      <c r="P132" s="6">
        <f t="shared" si="26"/>
        <v>48.6</v>
      </c>
      <c r="Q132" s="12">
        <v>44000</v>
      </c>
      <c r="R132" s="12">
        <f t="shared" si="27"/>
        <v>2138400</v>
      </c>
      <c r="S132" s="14">
        <f t="shared" si="41"/>
        <v>2138400</v>
      </c>
      <c r="T132" s="13">
        <f t="shared" si="28"/>
        <v>44000</v>
      </c>
      <c r="U132" s="13">
        <f t="shared" si="29"/>
        <v>66722.03389830509</v>
      </c>
      <c r="V132" s="30"/>
      <c r="W132" s="30"/>
      <c r="AD132" s="68">
        <f t="shared" si="38"/>
        <v>41000</v>
      </c>
      <c r="AE132" s="68">
        <f t="shared" si="39"/>
        <v>38239.745762711864</v>
      </c>
      <c r="AF132" s="68">
        <f t="shared" si="40"/>
        <v>1858451.6440677966</v>
      </c>
    </row>
    <row r="133" spans="2:32" s="55" customFormat="1">
      <c r="B133" s="54">
        <v>132</v>
      </c>
      <c r="C133" s="54" t="s">
        <v>25</v>
      </c>
      <c r="D133" s="54">
        <v>2</v>
      </c>
      <c r="E133" s="54">
        <v>3</v>
      </c>
      <c r="F133" s="54">
        <v>246</v>
      </c>
      <c r="G133" s="54">
        <v>15</v>
      </c>
      <c r="H133" s="56">
        <v>1</v>
      </c>
      <c r="I133" s="57">
        <v>19</v>
      </c>
      <c r="J133" s="57">
        <v>47.2</v>
      </c>
      <c r="K133" s="57">
        <v>48.3</v>
      </c>
      <c r="L133" s="57">
        <f t="shared" si="36"/>
        <v>1690500</v>
      </c>
      <c r="M133" s="57"/>
      <c r="N133" s="54" t="s">
        <v>33</v>
      </c>
      <c r="O133" s="54" t="s">
        <v>14</v>
      </c>
      <c r="P133" s="57">
        <f t="shared" si="26"/>
        <v>48.3</v>
      </c>
      <c r="Q133" s="58">
        <v>35000</v>
      </c>
      <c r="R133" s="58">
        <f t="shared" si="27"/>
        <v>1690500</v>
      </c>
      <c r="S133" s="57">
        <v>2028600</v>
      </c>
      <c r="T133" s="58">
        <f t="shared" si="28"/>
        <v>42000</v>
      </c>
      <c r="U133" s="58">
        <f t="shared" si="29"/>
        <v>51574.576271186437</v>
      </c>
      <c r="V133" s="54"/>
      <c r="W133" s="54"/>
    </row>
    <row r="134" spans="2:32" ht="15.75" hidden="1">
      <c r="B134" s="2">
        <v>133</v>
      </c>
      <c r="C134" s="2" t="s">
        <v>25</v>
      </c>
      <c r="D134" s="1">
        <v>2</v>
      </c>
      <c r="E134" s="3">
        <v>3</v>
      </c>
      <c r="F134" s="7">
        <v>251</v>
      </c>
      <c r="G134" s="3">
        <v>16</v>
      </c>
      <c r="H134" s="5">
        <v>2</v>
      </c>
      <c r="I134" s="4">
        <v>35.299999999999997</v>
      </c>
      <c r="J134" s="4">
        <v>72.3</v>
      </c>
      <c r="K134" s="4">
        <v>76.099999999999994</v>
      </c>
      <c r="L134" s="4">
        <f t="shared" si="36"/>
        <v>2663500</v>
      </c>
      <c r="M134" s="38">
        <f t="shared" ref="M134:M161" si="42">L134/K134</f>
        <v>35000</v>
      </c>
      <c r="N134" s="61" t="s">
        <v>13</v>
      </c>
      <c r="O134" s="61" t="s">
        <v>14</v>
      </c>
      <c r="P134" s="6">
        <f t="shared" si="26"/>
        <v>76.099999999999994</v>
      </c>
      <c r="Q134" s="12">
        <v>43000</v>
      </c>
      <c r="R134" s="12">
        <f t="shared" si="27"/>
        <v>3272299.9999999995</v>
      </c>
      <c r="S134" s="14">
        <f>Q134*P134</f>
        <v>3272299.9999999995</v>
      </c>
      <c r="T134" s="13">
        <f t="shared" si="28"/>
        <v>43000</v>
      </c>
      <c r="U134" s="13">
        <f t="shared" si="29"/>
        <v>92867.796610169433</v>
      </c>
      <c r="V134" s="30"/>
      <c r="W134" s="30"/>
      <c r="AD134" s="68">
        <f t="shared" ref="AD134:AD161" si="43">Q134-3000</f>
        <v>40000</v>
      </c>
      <c r="AE134" s="68">
        <f t="shared" ref="AE134:AE161" si="44">AD134-(AD134*4.5%)-(AD134-M134)*18/118</f>
        <v>37437.288135593219</v>
      </c>
      <c r="AF134" s="68">
        <f t="shared" ref="AF134:AF161" si="45">AE134*P134</f>
        <v>2848977.6271186438</v>
      </c>
    </row>
    <row r="135" spans="2:32" ht="15.75" hidden="1">
      <c r="B135" s="2">
        <v>134</v>
      </c>
      <c r="C135" s="2" t="s">
        <v>25</v>
      </c>
      <c r="D135" s="1">
        <v>2</v>
      </c>
      <c r="E135" s="3">
        <v>3</v>
      </c>
      <c r="F135" s="7">
        <v>255</v>
      </c>
      <c r="G135" s="3">
        <v>16</v>
      </c>
      <c r="H135" s="5">
        <v>1</v>
      </c>
      <c r="I135" s="4">
        <v>19.5</v>
      </c>
      <c r="J135" s="4">
        <v>44.3</v>
      </c>
      <c r="K135" s="4">
        <v>45.7</v>
      </c>
      <c r="L135" s="4">
        <f t="shared" si="36"/>
        <v>1599500</v>
      </c>
      <c r="M135" s="38">
        <f t="shared" si="42"/>
        <v>35000</v>
      </c>
      <c r="N135" s="61" t="s">
        <v>13</v>
      </c>
      <c r="O135" s="61" t="s">
        <v>14</v>
      </c>
      <c r="P135" s="6">
        <f t="shared" si="26"/>
        <v>45.7</v>
      </c>
      <c r="Q135" s="12">
        <v>43500</v>
      </c>
      <c r="R135" s="12">
        <f t="shared" si="27"/>
        <v>1987950.0000000002</v>
      </c>
      <c r="S135" s="14">
        <f t="shared" ref="S135:S160" si="46">Q135*P135</f>
        <v>1987950.0000000002</v>
      </c>
      <c r="T135" s="13">
        <f t="shared" si="28"/>
        <v>43500</v>
      </c>
      <c r="U135" s="13">
        <f t="shared" si="29"/>
        <v>59255.084745762746</v>
      </c>
      <c r="V135" s="30"/>
      <c r="W135" s="30"/>
      <c r="AD135" s="68">
        <f t="shared" si="43"/>
        <v>40500</v>
      </c>
      <c r="AE135" s="68">
        <f t="shared" si="44"/>
        <v>37838.516949152545</v>
      </c>
      <c r="AF135" s="68">
        <f t="shared" si="45"/>
        <v>1729220.2245762714</v>
      </c>
    </row>
    <row r="136" spans="2:32" ht="15.75" hidden="1">
      <c r="B136" s="2">
        <v>135</v>
      </c>
      <c r="C136" s="2" t="s">
        <v>26</v>
      </c>
      <c r="D136" s="1">
        <v>2</v>
      </c>
      <c r="E136" s="2">
        <v>1</v>
      </c>
      <c r="F136" s="50">
        <v>1</v>
      </c>
      <c r="G136" s="3">
        <v>2</v>
      </c>
      <c r="H136" s="2">
        <v>1</v>
      </c>
      <c r="I136" s="4">
        <v>19.5</v>
      </c>
      <c r="J136" s="4">
        <v>45.1</v>
      </c>
      <c r="K136" s="4">
        <v>46.5</v>
      </c>
      <c r="L136" s="4">
        <f t="shared" si="36"/>
        <v>1627500</v>
      </c>
      <c r="M136" s="38">
        <f t="shared" si="42"/>
        <v>35000</v>
      </c>
      <c r="N136" s="61" t="s">
        <v>13</v>
      </c>
      <c r="O136" s="61" t="s">
        <v>14</v>
      </c>
      <c r="P136" s="6">
        <f>K136</f>
        <v>46.5</v>
      </c>
      <c r="Q136" s="12">
        <v>45000</v>
      </c>
      <c r="R136" s="12">
        <f>P136*Q136</f>
        <v>2092500</v>
      </c>
      <c r="S136" s="14">
        <f t="shared" si="46"/>
        <v>2092500</v>
      </c>
      <c r="T136" s="13">
        <f>S136/P136</f>
        <v>45000</v>
      </c>
      <c r="U136" s="13">
        <f>(S136-L136)*18/118</f>
        <v>70932.203389830509</v>
      </c>
      <c r="V136" s="30"/>
      <c r="W136" s="30"/>
      <c r="AD136" s="68">
        <f t="shared" si="43"/>
        <v>42000</v>
      </c>
      <c r="AE136" s="68">
        <f t="shared" si="44"/>
        <v>39042.203389830509</v>
      </c>
      <c r="AF136" s="68">
        <f t="shared" si="45"/>
        <v>1815462.4576271186</v>
      </c>
    </row>
    <row r="137" spans="2:32" ht="15.75" hidden="1">
      <c r="B137" s="2">
        <v>136</v>
      </c>
      <c r="C137" s="2" t="s">
        <v>26</v>
      </c>
      <c r="D137" s="1">
        <v>2</v>
      </c>
      <c r="E137" s="2">
        <v>1</v>
      </c>
      <c r="F137" s="50">
        <v>2</v>
      </c>
      <c r="G137" s="3">
        <v>2</v>
      </c>
      <c r="H137" s="5">
        <v>1</v>
      </c>
      <c r="I137" s="4">
        <v>18.899999999999999</v>
      </c>
      <c r="J137" s="4">
        <v>45.7</v>
      </c>
      <c r="K137" s="4">
        <v>46.6</v>
      </c>
      <c r="L137" s="4">
        <f t="shared" si="36"/>
        <v>1631000</v>
      </c>
      <c r="M137" s="38">
        <f t="shared" si="42"/>
        <v>35000</v>
      </c>
      <c r="N137" s="61" t="s">
        <v>13</v>
      </c>
      <c r="O137" s="61" t="s">
        <v>14</v>
      </c>
      <c r="P137" s="6">
        <f t="shared" ref="P137:P200" si="47">K137</f>
        <v>46.6</v>
      </c>
      <c r="Q137" s="12">
        <v>45000</v>
      </c>
      <c r="R137" s="12">
        <f t="shared" ref="R137:R200" si="48">P137*Q137</f>
        <v>2097000</v>
      </c>
      <c r="S137" s="14">
        <f t="shared" si="46"/>
        <v>2097000</v>
      </c>
      <c r="T137" s="13">
        <f t="shared" ref="T137:T200" si="49">S137/P137</f>
        <v>45000</v>
      </c>
      <c r="U137" s="13">
        <f t="shared" ref="U137:U200" si="50">(S137-L137)*18/118</f>
        <v>71084.745762711871</v>
      </c>
      <c r="V137" s="30"/>
      <c r="W137" s="30"/>
      <c r="AD137" s="68">
        <f t="shared" si="43"/>
        <v>42000</v>
      </c>
      <c r="AE137" s="68">
        <f t="shared" si="44"/>
        <v>39042.203389830509</v>
      </c>
      <c r="AF137" s="68">
        <f t="shared" si="45"/>
        <v>1819366.6779661018</v>
      </c>
    </row>
    <row r="138" spans="2:32" ht="15.75" hidden="1">
      <c r="B138" s="2">
        <v>137</v>
      </c>
      <c r="C138" s="2" t="s">
        <v>26</v>
      </c>
      <c r="D138" s="1">
        <v>2</v>
      </c>
      <c r="E138" s="2">
        <v>1</v>
      </c>
      <c r="F138" s="50">
        <v>3</v>
      </c>
      <c r="G138" s="3">
        <v>2</v>
      </c>
      <c r="H138" s="5">
        <v>1</v>
      </c>
      <c r="I138" s="4">
        <v>18.600000000000001</v>
      </c>
      <c r="J138" s="4">
        <v>43.6</v>
      </c>
      <c r="K138" s="4">
        <v>45.4</v>
      </c>
      <c r="L138" s="4">
        <f t="shared" si="36"/>
        <v>1589000</v>
      </c>
      <c r="M138" s="38">
        <f t="shared" si="42"/>
        <v>35000</v>
      </c>
      <c r="N138" s="61" t="s">
        <v>13</v>
      </c>
      <c r="O138" s="61" t="s">
        <v>14</v>
      </c>
      <c r="P138" s="6">
        <f t="shared" si="47"/>
        <v>45.4</v>
      </c>
      <c r="Q138" s="12">
        <v>45000</v>
      </c>
      <c r="R138" s="12">
        <f t="shared" si="48"/>
        <v>2043000</v>
      </c>
      <c r="S138" s="14">
        <f t="shared" si="46"/>
        <v>2043000</v>
      </c>
      <c r="T138" s="13">
        <f t="shared" si="49"/>
        <v>45000</v>
      </c>
      <c r="U138" s="13">
        <f t="shared" si="50"/>
        <v>69254.237288135599</v>
      </c>
      <c r="V138" s="30"/>
      <c r="W138" s="30"/>
      <c r="AD138" s="68">
        <f t="shared" si="43"/>
        <v>42000</v>
      </c>
      <c r="AE138" s="68">
        <f t="shared" si="44"/>
        <v>39042.203389830509</v>
      </c>
      <c r="AF138" s="68">
        <f t="shared" si="45"/>
        <v>1772516.0338983051</v>
      </c>
    </row>
    <row r="139" spans="2:32" ht="15.75" hidden="1">
      <c r="B139" s="2">
        <v>138</v>
      </c>
      <c r="C139" s="2" t="s">
        <v>26</v>
      </c>
      <c r="D139" s="1">
        <v>2</v>
      </c>
      <c r="E139" s="2">
        <v>1</v>
      </c>
      <c r="F139" s="50">
        <v>4</v>
      </c>
      <c r="G139" s="3">
        <v>2</v>
      </c>
      <c r="H139" s="5">
        <v>1</v>
      </c>
      <c r="I139" s="4">
        <v>19</v>
      </c>
      <c r="J139" s="4">
        <v>43.2</v>
      </c>
      <c r="K139" s="4">
        <v>44.3</v>
      </c>
      <c r="L139" s="4">
        <f t="shared" si="36"/>
        <v>1550500</v>
      </c>
      <c r="M139" s="38">
        <f t="shared" si="42"/>
        <v>35000</v>
      </c>
      <c r="N139" s="61" t="s">
        <v>13</v>
      </c>
      <c r="O139" s="61" t="s">
        <v>14</v>
      </c>
      <c r="P139" s="6">
        <f t="shared" si="47"/>
        <v>44.3</v>
      </c>
      <c r="Q139" s="12">
        <v>45000</v>
      </c>
      <c r="R139" s="12">
        <f t="shared" si="48"/>
        <v>1993499.9999999998</v>
      </c>
      <c r="S139" s="14">
        <f t="shared" si="46"/>
        <v>1993499.9999999998</v>
      </c>
      <c r="T139" s="13">
        <f t="shared" si="49"/>
        <v>45000</v>
      </c>
      <c r="U139" s="13">
        <f t="shared" si="50"/>
        <v>67576.271186440645</v>
      </c>
      <c r="V139" s="30"/>
      <c r="W139" s="30"/>
      <c r="AD139" s="68">
        <f t="shared" si="43"/>
        <v>42000</v>
      </c>
      <c r="AE139" s="68">
        <f t="shared" si="44"/>
        <v>39042.203389830509</v>
      </c>
      <c r="AF139" s="68">
        <f t="shared" si="45"/>
        <v>1729569.6101694915</v>
      </c>
    </row>
    <row r="140" spans="2:32" ht="15.75" hidden="1">
      <c r="B140" s="2">
        <v>139</v>
      </c>
      <c r="C140" s="2" t="s">
        <v>26</v>
      </c>
      <c r="D140" s="1">
        <v>2</v>
      </c>
      <c r="E140" s="2">
        <v>1</v>
      </c>
      <c r="F140" s="50">
        <v>6</v>
      </c>
      <c r="G140" s="3">
        <v>2</v>
      </c>
      <c r="H140" s="5">
        <v>2</v>
      </c>
      <c r="I140" s="4">
        <v>35.799999999999997</v>
      </c>
      <c r="J140" s="4">
        <v>73.900000000000006</v>
      </c>
      <c r="K140" s="4">
        <v>78.099999999999994</v>
      </c>
      <c r="L140" s="4">
        <f t="shared" si="36"/>
        <v>2733500</v>
      </c>
      <c r="M140" s="38">
        <f t="shared" si="42"/>
        <v>35000</v>
      </c>
      <c r="N140" s="61" t="s">
        <v>13</v>
      </c>
      <c r="O140" s="61" t="s">
        <v>14</v>
      </c>
      <c r="P140" s="6">
        <f t="shared" si="47"/>
        <v>78.099999999999994</v>
      </c>
      <c r="Q140" s="40">
        <v>44500</v>
      </c>
      <c r="R140" s="12">
        <f t="shared" si="48"/>
        <v>3475449.9999999995</v>
      </c>
      <c r="S140" s="14">
        <f t="shared" si="46"/>
        <v>3475449.9999999995</v>
      </c>
      <c r="T140" s="13">
        <f t="shared" si="49"/>
        <v>44500</v>
      </c>
      <c r="U140" s="13">
        <f t="shared" si="50"/>
        <v>113178.81355932198</v>
      </c>
      <c r="V140" s="30"/>
      <c r="W140" s="30"/>
      <c r="AD140" s="68">
        <f t="shared" si="43"/>
        <v>41500</v>
      </c>
      <c r="AE140" s="68">
        <f t="shared" si="44"/>
        <v>38640.97457627119</v>
      </c>
      <c r="AF140" s="68">
        <f t="shared" si="45"/>
        <v>3017860.1144067799</v>
      </c>
    </row>
    <row r="141" spans="2:32" ht="15.75" hidden="1">
      <c r="B141" s="2">
        <v>140</v>
      </c>
      <c r="C141" s="2" t="s">
        <v>26</v>
      </c>
      <c r="D141" s="1">
        <v>2</v>
      </c>
      <c r="E141" s="2">
        <v>1</v>
      </c>
      <c r="F141" s="50">
        <v>7</v>
      </c>
      <c r="G141" s="3">
        <v>2</v>
      </c>
      <c r="H141" s="5">
        <v>1</v>
      </c>
      <c r="I141" s="4">
        <v>19.5</v>
      </c>
      <c r="J141" s="4">
        <v>47.3</v>
      </c>
      <c r="K141" s="4">
        <v>48.7</v>
      </c>
      <c r="L141" s="4">
        <f t="shared" si="36"/>
        <v>1704500</v>
      </c>
      <c r="M141" s="38">
        <f t="shared" si="42"/>
        <v>35000</v>
      </c>
      <c r="N141" s="61" t="s">
        <v>13</v>
      </c>
      <c r="O141" s="61" t="s">
        <v>14</v>
      </c>
      <c r="P141" s="6">
        <f t="shared" si="47"/>
        <v>48.7</v>
      </c>
      <c r="Q141" s="12">
        <v>45000</v>
      </c>
      <c r="R141" s="12">
        <f t="shared" si="48"/>
        <v>2191500</v>
      </c>
      <c r="S141" s="14">
        <f t="shared" si="46"/>
        <v>2191500</v>
      </c>
      <c r="T141" s="13">
        <f t="shared" si="49"/>
        <v>45000</v>
      </c>
      <c r="U141" s="13">
        <f t="shared" si="50"/>
        <v>74288.135593220344</v>
      </c>
      <c r="V141" s="30"/>
      <c r="W141" s="30"/>
      <c r="AD141" s="68">
        <f t="shared" si="43"/>
        <v>42000</v>
      </c>
      <c r="AE141" s="68">
        <f t="shared" si="44"/>
        <v>39042.203389830509</v>
      </c>
      <c r="AF141" s="68">
        <f t="shared" si="45"/>
        <v>1901355.3050847459</v>
      </c>
    </row>
    <row r="142" spans="2:32" ht="15.75" hidden="1">
      <c r="B142" s="2">
        <v>141</v>
      </c>
      <c r="C142" s="2" t="s">
        <v>26</v>
      </c>
      <c r="D142" s="1">
        <v>2</v>
      </c>
      <c r="E142" s="2">
        <v>1</v>
      </c>
      <c r="F142" s="50">
        <v>19</v>
      </c>
      <c r="G142" s="3">
        <v>4</v>
      </c>
      <c r="H142" s="5">
        <v>1</v>
      </c>
      <c r="I142" s="4">
        <v>19</v>
      </c>
      <c r="J142" s="4">
        <v>46.5</v>
      </c>
      <c r="K142" s="4">
        <v>47.6</v>
      </c>
      <c r="L142" s="4">
        <f t="shared" si="36"/>
        <v>1666000</v>
      </c>
      <c r="M142" s="38">
        <f t="shared" si="42"/>
        <v>35000</v>
      </c>
      <c r="N142" s="61" t="s">
        <v>13</v>
      </c>
      <c r="O142" s="61" t="s">
        <v>14</v>
      </c>
      <c r="P142" s="6">
        <f t="shared" si="47"/>
        <v>47.6</v>
      </c>
      <c r="Q142" s="12">
        <v>45000</v>
      </c>
      <c r="R142" s="12">
        <f t="shared" si="48"/>
        <v>2142000</v>
      </c>
      <c r="S142" s="14">
        <f t="shared" si="46"/>
        <v>2142000</v>
      </c>
      <c r="T142" s="13">
        <f t="shared" si="49"/>
        <v>45000</v>
      </c>
      <c r="U142" s="13">
        <f t="shared" si="50"/>
        <v>72610.169491525419</v>
      </c>
      <c r="V142" s="30"/>
      <c r="W142" s="30"/>
      <c r="AD142" s="68">
        <f t="shared" si="43"/>
        <v>42000</v>
      </c>
      <c r="AE142" s="68">
        <f t="shared" si="44"/>
        <v>39042.203389830509</v>
      </c>
      <c r="AF142" s="68">
        <f t="shared" si="45"/>
        <v>1858408.8813559322</v>
      </c>
    </row>
    <row r="143" spans="2:32" ht="15.75" hidden="1">
      <c r="B143" s="2">
        <v>142</v>
      </c>
      <c r="C143" s="2" t="s">
        <v>26</v>
      </c>
      <c r="D143" s="1">
        <v>2</v>
      </c>
      <c r="E143" s="2">
        <v>1</v>
      </c>
      <c r="F143" s="50">
        <v>29</v>
      </c>
      <c r="G143" s="3">
        <v>6</v>
      </c>
      <c r="H143" s="5">
        <v>1</v>
      </c>
      <c r="I143" s="4">
        <v>19.5</v>
      </c>
      <c r="J143" s="4">
        <v>45.1</v>
      </c>
      <c r="K143" s="4">
        <v>46.5</v>
      </c>
      <c r="L143" s="4">
        <f t="shared" si="36"/>
        <v>1627500</v>
      </c>
      <c r="M143" s="38">
        <f t="shared" si="42"/>
        <v>35000</v>
      </c>
      <c r="N143" s="61" t="s">
        <v>13</v>
      </c>
      <c r="O143" s="61" t="s">
        <v>14</v>
      </c>
      <c r="P143" s="6">
        <f t="shared" si="47"/>
        <v>46.5</v>
      </c>
      <c r="Q143" s="12">
        <v>44500</v>
      </c>
      <c r="R143" s="12">
        <f t="shared" si="48"/>
        <v>2069250</v>
      </c>
      <c r="S143" s="14">
        <f t="shared" si="46"/>
        <v>2069250</v>
      </c>
      <c r="T143" s="13">
        <f t="shared" si="49"/>
        <v>44500</v>
      </c>
      <c r="U143" s="13">
        <f t="shared" si="50"/>
        <v>67385.593220338982</v>
      </c>
      <c r="V143" s="30"/>
      <c r="W143" s="30"/>
      <c r="AD143" s="68">
        <f t="shared" si="43"/>
        <v>41500</v>
      </c>
      <c r="AE143" s="68">
        <f t="shared" si="44"/>
        <v>38640.97457627119</v>
      </c>
      <c r="AF143" s="68">
        <f t="shared" si="45"/>
        <v>1796805.3177966103</v>
      </c>
    </row>
    <row r="144" spans="2:32" ht="15.75" hidden="1">
      <c r="B144" s="2">
        <v>143</v>
      </c>
      <c r="C144" s="2" t="s">
        <v>26</v>
      </c>
      <c r="D144" s="1">
        <v>2</v>
      </c>
      <c r="E144" s="2">
        <v>1</v>
      </c>
      <c r="F144" s="50">
        <v>32</v>
      </c>
      <c r="G144" s="3">
        <v>6</v>
      </c>
      <c r="H144" s="5">
        <v>1</v>
      </c>
      <c r="I144" s="4">
        <v>19</v>
      </c>
      <c r="J144" s="4">
        <v>44.8</v>
      </c>
      <c r="K144" s="4">
        <v>45.9</v>
      </c>
      <c r="L144" s="4">
        <f t="shared" si="36"/>
        <v>1606500</v>
      </c>
      <c r="M144" s="38">
        <f t="shared" si="42"/>
        <v>35000</v>
      </c>
      <c r="N144" s="61" t="s">
        <v>13</v>
      </c>
      <c r="O144" s="61" t="s">
        <v>14</v>
      </c>
      <c r="P144" s="6">
        <f t="shared" si="47"/>
        <v>45.9</v>
      </c>
      <c r="Q144" s="12">
        <v>44500</v>
      </c>
      <c r="R144" s="12">
        <f t="shared" si="48"/>
        <v>2042550</v>
      </c>
      <c r="S144" s="14">
        <f t="shared" si="46"/>
        <v>2042550</v>
      </c>
      <c r="T144" s="13">
        <f t="shared" si="49"/>
        <v>44500</v>
      </c>
      <c r="U144" s="13">
        <f t="shared" si="50"/>
        <v>66516.101694915254</v>
      </c>
      <c r="V144" s="30"/>
      <c r="W144" s="30"/>
      <c r="AD144" s="68">
        <f t="shared" si="43"/>
        <v>41500</v>
      </c>
      <c r="AE144" s="68">
        <f t="shared" si="44"/>
        <v>38640.97457627119</v>
      </c>
      <c r="AF144" s="68">
        <f t="shared" si="45"/>
        <v>1773620.7330508477</v>
      </c>
    </row>
    <row r="145" spans="2:32" ht="15.75" hidden="1">
      <c r="B145" s="2">
        <v>144</v>
      </c>
      <c r="C145" s="2" t="s">
        <v>26</v>
      </c>
      <c r="D145" s="1">
        <v>2</v>
      </c>
      <c r="E145" s="2">
        <v>1</v>
      </c>
      <c r="F145" s="50">
        <v>33</v>
      </c>
      <c r="G145" s="3">
        <v>6</v>
      </c>
      <c r="H145" s="5">
        <v>1</v>
      </c>
      <c r="I145" s="4">
        <v>19</v>
      </c>
      <c r="J145" s="4">
        <v>46.5</v>
      </c>
      <c r="K145" s="4">
        <v>47.6</v>
      </c>
      <c r="L145" s="4">
        <f t="shared" si="36"/>
        <v>1666000</v>
      </c>
      <c r="M145" s="38">
        <f t="shared" si="42"/>
        <v>35000</v>
      </c>
      <c r="N145" s="61" t="s">
        <v>13</v>
      </c>
      <c r="O145" s="61" t="s">
        <v>14</v>
      </c>
      <c r="P145" s="6">
        <f t="shared" si="47"/>
        <v>47.6</v>
      </c>
      <c r="Q145" s="12">
        <v>44500</v>
      </c>
      <c r="R145" s="12">
        <f t="shared" si="48"/>
        <v>2118200</v>
      </c>
      <c r="S145" s="14">
        <f t="shared" si="46"/>
        <v>2118200</v>
      </c>
      <c r="T145" s="13">
        <f t="shared" si="49"/>
        <v>44500</v>
      </c>
      <c r="U145" s="13">
        <f t="shared" si="50"/>
        <v>68979.661016949147</v>
      </c>
      <c r="V145" s="30"/>
      <c r="W145" s="30"/>
      <c r="AD145" s="68">
        <f t="shared" si="43"/>
        <v>41500</v>
      </c>
      <c r="AE145" s="68">
        <f t="shared" si="44"/>
        <v>38640.97457627119</v>
      </c>
      <c r="AF145" s="68">
        <f t="shared" si="45"/>
        <v>1839310.3898305087</v>
      </c>
    </row>
    <row r="146" spans="2:32" ht="15.75" hidden="1">
      <c r="B146" s="2">
        <v>145</v>
      </c>
      <c r="C146" s="2" t="s">
        <v>26</v>
      </c>
      <c r="D146" s="1">
        <v>2</v>
      </c>
      <c r="E146" s="2">
        <v>1</v>
      </c>
      <c r="F146" s="50">
        <v>35</v>
      </c>
      <c r="G146" s="3">
        <v>6</v>
      </c>
      <c r="H146" s="5">
        <v>1</v>
      </c>
      <c r="I146" s="4">
        <v>19.5</v>
      </c>
      <c r="J146" s="4">
        <v>47.3</v>
      </c>
      <c r="K146" s="4">
        <v>48.7</v>
      </c>
      <c r="L146" s="4">
        <f t="shared" si="36"/>
        <v>1704500</v>
      </c>
      <c r="M146" s="38">
        <f t="shared" si="42"/>
        <v>35000</v>
      </c>
      <c r="N146" s="61" t="s">
        <v>13</v>
      </c>
      <c r="O146" s="61" t="s">
        <v>14</v>
      </c>
      <c r="P146" s="6">
        <f t="shared" si="47"/>
        <v>48.7</v>
      </c>
      <c r="Q146" s="12">
        <v>44500</v>
      </c>
      <c r="R146" s="12">
        <f t="shared" si="48"/>
        <v>2167150</v>
      </c>
      <c r="S146" s="14">
        <f t="shared" si="46"/>
        <v>2167150</v>
      </c>
      <c r="T146" s="13">
        <f t="shared" si="49"/>
        <v>44500</v>
      </c>
      <c r="U146" s="13">
        <f t="shared" si="50"/>
        <v>70573.728813559326</v>
      </c>
      <c r="V146" s="30"/>
      <c r="W146" s="30"/>
      <c r="AD146" s="68">
        <f t="shared" si="43"/>
        <v>41500</v>
      </c>
      <c r="AE146" s="68">
        <f t="shared" si="44"/>
        <v>38640.97457627119</v>
      </c>
      <c r="AF146" s="68">
        <f t="shared" si="45"/>
        <v>1881815.4618644072</v>
      </c>
    </row>
    <row r="147" spans="2:32" ht="15.75" hidden="1">
      <c r="B147" s="2">
        <v>146</v>
      </c>
      <c r="C147" s="2" t="s">
        <v>26</v>
      </c>
      <c r="D147" s="1">
        <v>2</v>
      </c>
      <c r="E147" s="2">
        <v>1</v>
      </c>
      <c r="F147" s="50">
        <v>37</v>
      </c>
      <c r="G147" s="3">
        <v>7</v>
      </c>
      <c r="H147" s="5">
        <v>1</v>
      </c>
      <c r="I147" s="4">
        <v>18.899999999999999</v>
      </c>
      <c r="J147" s="4">
        <v>47.3</v>
      </c>
      <c r="K147" s="4">
        <v>48.2</v>
      </c>
      <c r="L147" s="4">
        <f t="shared" si="36"/>
        <v>1687000</v>
      </c>
      <c r="M147" s="38">
        <f t="shared" si="42"/>
        <v>35000</v>
      </c>
      <c r="N147" s="61" t="s">
        <v>13</v>
      </c>
      <c r="O147" s="61" t="s">
        <v>14</v>
      </c>
      <c r="P147" s="6">
        <f t="shared" si="47"/>
        <v>48.2</v>
      </c>
      <c r="Q147" s="12">
        <v>44500</v>
      </c>
      <c r="R147" s="12">
        <f t="shared" si="48"/>
        <v>2144900</v>
      </c>
      <c r="S147" s="14">
        <f t="shared" si="46"/>
        <v>2144900</v>
      </c>
      <c r="T147" s="13">
        <f t="shared" si="49"/>
        <v>44500</v>
      </c>
      <c r="U147" s="13">
        <f t="shared" si="50"/>
        <v>69849.152542372874</v>
      </c>
      <c r="V147" s="30"/>
      <c r="W147" s="30"/>
      <c r="AD147" s="68">
        <f t="shared" si="43"/>
        <v>41500</v>
      </c>
      <c r="AE147" s="68">
        <f t="shared" si="44"/>
        <v>38640.97457627119</v>
      </c>
      <c r="AF147" s="68">
        <f t="shared" si="45"/>
        <v>1862494.9745762714</v>
      </c>
    </row>
    <row r="148" spans="2:32" ht="15.75" hidden="1">
      <c r="B148" s="2">
        <v>147</v>
      </c>
      <c r="C148" s="2" t="s">
        <v>26</v>
      </c>
      <c r="D148" s="1">
        <v>2</v>
      </c>
      <c r="E148" s="2">
        <v>1</v>
      </c>
      <c r="F148" s="50">
        <v>41</v>
      </c>
      <c r="G148" s="3">
        <v>7</v>
      </c>
      <c r="H148" s="5">
        <v>2</v>
      </c>
      <c r="I148" s="4">
        <v>35.799999999999997</v>
      </c>
      <c r="J148" s="4">
        <v>73.900000000000006</v>
      </c>
      <c r="K148" s="4">
        <v>78.099999999999994</v>
      </c>
      <c r="L148" s="4">
        <f t="shared" si="36"/>
        <v>2733500</v>
      </c>
      <c r="M148" s="38">
        <f t="shared" si="42"/>
        <v>35000</v>
      </c>
      <c r="N148" s="61" t="s">
        <v>13</v>
      </c>
      <c r="O148" s="61" t="s">
        <v>14</v>
      </c>
      <c r="P148" s="6">
        <f t="shared" si="47"/>
        <v>78.099999999999994</v>
      </c>
      <c r="Q148" s="12">
        <v>44000</v>
      </c>
      <c r="R148" s="12">
        <f t="shared" si="48"/>
        <v>3436399.9999999995</v>
      </c>
      <c r="S148" s="14">
        <f t="shared" si="46"/>
        <v>3436399.9999999995</v>
      </c>
      <c r="T148" s="13">
        <f t="shared" si="49"/>
        <v>44000</v>
      </c>
      <c r="U148" s="13">
        <f t="shared" si="50"/>
        <v>107222.03389830502</v>
      </c>
      <c r="V148" s="30"/>
      <c r="W148" s="30"/>
      <c r="AD148" s="68">
        <f t="shared" si="43"/>
        <v>41000</v>
      </c>
      <c r="AE148" s="68">
        <f t="shared" si="44"/>
        <v>38239.745762711864</v>
      </c>
      <c r="AF148" s="68">
        <f t="shared" si="45"/>
        <v>2986524.1440677964</v>
      </c>
    </row>
    <row r="149" spans="2:32" ht="15.75" hidden="1">
      <c r="B149" s="2">
        <v>148</v>
      </c>
      <c r="C149" s="2" t="s">
        <v>26</v>
      </c>
      <c r="D149" s="1">
        <v>2</v>
      </c>
      <c r="E149" s="2">
        <v>1</v>
      </c>
      <c r="F149" s="50">
        <v>45</v>
      </c>
      <c r="G149" s="3">
        <v>8</v>
      </c>
      <c r="H149" s="5">
        <v>1</v>
      </c>
      <c r="I149" s="4">
        <v>18.600000000000001</v>
      </c>
      <c r="J149" s="4">
        <v>43.6</v>
      </c>
      <c r="K149" s="4">
        <v>45.4</v>
      </c>
      <c r="L149" s="4">
        <f t="shared" si="36"/>
        <v>1589000</v>
      </c>
      <c r="M149" s="38">
        <f t="shared" si="42"/>
        <v>35000</v>
      </c>
      <c r="N149" s="61" t="s">
        <v>13</v>
      </c>
      <c r="O149" s="61" t="s">
        <v>14</v>
      </c>
      <c r="P149" s="6">
        <f t="shared" si="47"/>
        <v>45.4</v>
      </c>
      <c r="Q149" s="12">
        <v>44500</v>
      </c>
      <c r="R149" s="12">
        <f t="shared" si="48"/>
        <v>2020300</v>
      </c>
      <c r="S149" s="14">
        <f t="shared" si="46"/>
        <v>2020300</v>
      </c>
      <c r="T149" s="13">
        <f t="shared" si="49"/>
        <v>44500</v>
      </c>
      <c r="U149" s="13">
        <f t="shared" si="50"/>
        <v>65791.525423728817</v>
      </c>
      <c r="V149" s="30"/>
      <c r="W149" s="30"/>
      <c r="AD149" s="68">
        <f t="shared" si="43"/>
        <v>41500</v>
      </c>
      <c r="AE149" s="68">
        <f t="shared" si="44"/>
        <v>38640.97457627119</v>
      </c>
      <c r="AF149" s="68">
        <f t="shared" si="45"/>
        <v>1754300.2457627119</v>
      </c>
    </row>
    <row r="150" spans="2:32" ht="15.75" hidden="1">
      <c r="B150" s="2">
        <v>149</v>
      </c>
      <c r="C150" s="2" t="s">
        <v>26</v>
      </c>
      <c r="D150" s="1">
        <v>2</v>
      </c>
      <c r="E150" s="2">
        <v>1</v>
      </c>
      <c r="F150" s="50">
        <v>57</v>
      </c>
      <c r="G150" s="3">
        <v>10</v>
      </c>
      <c r="H150" s="5">
        <v>1</v>
      </c>
      <c r="I150" s="4">
        <v>19.5</v>
      </c>
      <c r="J150" s="4">
        <v>45.1</v>
      </c>
      <c r="K150" s="4">
        <v>46.5</v>
      </c>
      <c r="L150" s="4">
        <f t="shared" si="36"/>
        <v>1627500</v>
      </c>
      <c r="M150" s="38">
        <f t="shared" si="42"/>
        <v>35000</v>
      </c>
      <c r="N150" s="61" t="s">
        <v>13</v>
      </c>
      <c r="O150" s="61" t="s">
        <v>14</v>
      </c>
      <c r="P150" s="6">
        <f t="shared" si="47"/>
        <v>46.5</v>
      </c>
      <c r="Q150" s="12">
        <v>44500</v>
      </c>
      <c r="R150" s="12">
        <f t="shared" si="48"/>
        <v>2069250</v>
      </c>
      <c r="S150" s="14">
        <f t="shared" si="46"/>
        <v>2069250</v>
      </c>
      <c r="T150" s="13">
        <f t="shared" si="49"/>
        <v>44500</v>
      </c>
      <c r="U150" s="13">
        <f t="shared" si="50"/>
        <v>67385.593220338982</v>
      </c>
      <c r="V150" s="30"/>
      <c r="W150" s="30"/>
      <c r="AD150" s="68">
        <f t="shared" si="43"/>
        <v>41500</v>
      </c>
      <c r="AE150" s="68">
        <f t="shared" si="44"/>
        <v>38640.97457627119</v>
      </c>
      <c r="AF150" s="68">
        <f t="shared" si="45"/>
        <v>1796805.3177966103</v>
      </c>
    </row>
    <row r="151" spans="2:32" ht="15.75" hidden="1">
      <c r="B151" s="2">
        <v>150</v>
      </c>
      <c r="C151" s="2" t="s">
        <v>26</v>
      </c>
      <c r="D151" s="1">
        <v>2</v>
      </c>
      <c r="E151" s="2">
        <v>1</v>
      </c>
      <c r="F151" s="50">
        <v>58</v>
      </c>
      <c r="G151" s="3">
        <v>10</v>
      </c>
      <c r="H151" s="5">
        <v>1</v>
      </c>
      <c r="I151" s="4">
        <v>18.899999999999999</v>
      </c>
      <c r="J151" s="4">
        <v>47.3</v>
      </c>
      <c r="K151" s="4">
        <v>48.2</v>
      </c>
      <c r="L151" s="4">
        <f t="shared" si="36"/>
        <v>1687000</v>
      </c>
      <c r="M151" s="38">
        <f t="shared" si="42"/>
        <v>35000</v>
      </c>
      <c r="N151" s="61" t="s">
        <v>13</v>
      </c>
      <c r="O151" s="61" t="s">
        <v>14</v>
      </c>
      <c r="P151" s="6">
        <f t="shared" si="47"/>
        <v>48.2</v>
      </c>
      <c r="Q151" s="12">
        <v>44500</v>
      </c>
      <c r="R151" s="12">
        <f t="shared" si="48"/>
        <v>2144900</v>
      </c>
      <c r="S151" s="14">
        <f t="shared" si="46"/>
        <v>2144900</v>
      </c>
      <c r="T151" s="13">
        <f t="shared" si="49"/>
        <v>44500</v>
      </c>
      <c r="U151" s="13">
        <f t="shared" si="50"/>
        <v>69849.152542372874</v>
      </c>
      <c r="V151" s="30"/>
      <c r="W151" s="30"/>
      <c r="AD151" s="68">
        <f t="shared" si="43"/>
        <v>41500</v>
      </c>
      <c r="AE151" s="68">
        <f t="shared" si="44"/>
        <v>38640.97457627119</v>
      </c>
      <c r="AF151" s="68">
        <f t="shared" si="45"/>
        <v>1862494.9745762714</v>
      </c>
    </row>
    <row r="152" spans="2:32" ht="15.75" hidden="1">
      <c r="B152" s="2">
        <v>151</v>
      </c>
      <c r="C152" s="2" t="s">
        <v>26</v>
      </c>
      <c r="D152" s="1">
        <v>2</v>
      </c>
      <c r="E152" s="2">
        <v>1</v>
      </c>
      <c r="F152" s="50">
        <v>61</v>
      </c>
      <c r="G152" s="3">
        <v>10</v>
      </c>
      <c r="H152" s="5">
        <v>1</v>
      </c>
      <c r="I152" s="4">
        <v>19</v>
      </c>
      <c r="J152" s="4">
        <v>46.5</v>
      </c>
      <c r="K152" s="4">
        <v>47.6</v>
      </c>
      <c r="L152" s="4">
        <f t="shared" si="36"/>
        <v>1666000</v>
      </c>
      <c r="M152" s="38">
        <f t="shared" si="42"/>
        <v>35000</v>
      </c>
      <c r="N152" s="61" t="s">
        <v>13</v>
      </c>
      <c r="O152" s="61" t="s">
        <v>14</v>
      </c>
      <c r="P152" s="6">
        <f t="shared" si="47"/>
        <v>47.6</v>
      </c>
      <c r="Q152" s="12">
        <v>44500</v>
      </c>
      <c r="R152" s="12">
        <f t="shared" si="48"/>
        <v>2118200</v>
      </c>
      <c r="S152" s="14">
        <f t="shared" si="46"/>
        <v>2118200</v>
      </c>
      <c r="T152" s="13">
        <f t="shared" si="49"/>
        <v>44500</v>
      </c>
      <c r="U152" s="13">
        <f t="shared" si="50"/>
        <v>68979.661016949147</v>
      </c>
      <c r="V152" s="30"/>
      <c r="W152" s="30"/>
      <c r="AD152" s="68">
        <f t="shared" si="43"/>
        <v>41500</v>
      </c>
      <c r="AE152" s="68">
        <f t="shared" si="44"/>
        <v>38640.97457627119</v>
      </c>
      <c r="AF152" s="68">
        <f t="shared" si="45"/>
        <v>1839310.3898305087</v>
      </c>
    </row>
    <row r="153" spans="2:32" ht="15.75" hidden="1">
      <c r="B153" s="2">
        <v>152</v>
      </c>
      <c r="C153" s="2" t="s">
        <v>26</v>
      </c>
      <c r="D153" s="1">
        <v>2</v>
      </c>
      <c r="E153" s="2">
        <v>1</v>
      </c>
      <c r="F153" s="50">
        <v>62</v>
      </c>
      <c r="G153" s="3">
        <v>10</v>
      </c>
      <c r="H153" s="5">
        <v>2</v>
      </c>
      <c r="I153" s="4">
        <v>35.799999999999997</v>
      </c>
      <c r="J153" s="4">
        <v>73.900000000000006</v>
      </c>
      <c r="K153" s="4">
        <v>78.099999999999994</v>
      </c>
      <c r="L153" s="4">
        <f t="shared" si="36"/>
        <v>2733500</v>
      </c>
      <c r="M153" s="38">
        <f t="shared" si="42"/>
        <v>35000</v>
      </c>
      <c r="N153" s="61" t="s">
        <v>13</v>
      </c>
      <c r="O153" s="61" t="s">
        <v>14</v>
      </c>
      <c r="P153" s="6">
        <f t="shared" si="47"/>
        <v>78.099999999999994</v>
      </c>
      <c r="Q153" s="12">
        <v>44000</v>
      </c>
      <c r="R153" s="12">
        <f t="shared" si="48"/>
        <v>3436399.9999999995</v>
      </c>
      <c r="S153" s="14">
        <f t="shared" si="46"/>
        <v>3436399.9999999995</v>
      </c>
      <c r="T153" s="13">
        <f t="shared" si="49"/>
        <v>44000</v>
      </c>
      <c r="U153" s="13">
        <f t="shared" si="50"/>
        <v>107222.03389830502</v>
      </c>
      <c r="V153" s="30"/>
      <c r="W153" s="30"/>
      <c r="AD153" s="68">
        <f t="shared" si="43"/>
        <v>41000</v>
      </c>
      <c r="AE153" s="68">
        <f t="shared" si="44"/>
        <v>38239.745762711864</v>
      </c>
      <c r="AF153" s="68">
        <f t="shared" si="45"/>
        <v>2986524.1440677964</v>
      </c>
    </row>
    <row r="154" spans="2:32" ht="15.75" hidden="1">
      <c r="B154" s="2">
        <v>153</v>
      </c>
      <c r="C154" s="2" t="s">
        <v>26</v>
      </c>
      <c r="D154" s="1">
        <v>2</v>
      </c>
      <c r="E154" s="2">
        <v>1</v>
      </c>
      <c r="F154" s="50">
        <v>63</v>
      </c>
      <c r="G154" s="3">
        <v>10</v>
      </c>
      <c r="H154" s="5">
        <v>1</v>
      </c>
      <c r="I154" s="4">
        <v>19.5</v>
      </c>
      <c r="J154" s="4">
        <v>47.3</v>
      </c>
      <c r="K154" s="4">
        <v>48.7</v>
      </c>
      <c r="L154" s="4">
        <f t="shared" si="36"/>
        <v>1704500</v>
      </c>
      <c r="M154" s="38">
        <f t="shared" si="42"/>
        <v>35000</v>
      </c>
      <c r="N154" s="61" t="s">
        <v>13</v>
      </c>
      <c r="O154" s="61" t="s">
        <v>14</v>
      </c>
      <c r="P154" s="6">
        <f t="shared" si="47"/>
        <v>48.7</v>
      </c>
      <c r="Q154" s="12">
        <v>44500</v>
      </c>
      <c r="R154" s="12">
        <f t="shared" si="48"/>
        <v>2167150</v>
      </c>
      <c r="S154" s="14">
        <f t="shared" si="46"/>
        <v>2167150</v>
      </c>
      <c r="T154" s="13">
        <f t="shared" si="49"/>
        <v>44500</v>
      </c>
      <c r="U154" s="13">
        <f t="shared" si="50"/>
        <v>70573.728813559326</v>
      </c>
      <c r="V154" s="30"/>
      <c r="W154" s="30"/>
      <c r="AD154" s="68">
        <f t="shared" si="43"/>
        <v>41500</v>
      </c>
      <c r="AE154" s="68">
        <f t="shared" si="44"/>
        <v>38640.97457627119</v>
      </c>
      <c r="AF154" s="68">
        <f t="shared" si="45"/>
        <v>1881815.4618644072</v>
      </c>
    </row>
    <row r="155" spans="2:32" ht="15.75" hidden="1">
      <c r="B155" s="2">
        <v>154</v>
      </c>
      <c r="C155" s="2" t="s">
        <v>26</v>
      </c>
      <c r="D155" s="1">
        <v>2</v>
      </c>
      <c r="E155" s="2">
        <v>1</v>
      </c>
      <c r="F155" s="50">
        <v>71</v>
      </c>
      <c r="G155" s="3">
        <v>12</v>
      </c>
      <c r="H155" s="5">
        <v>1</v>
      </c>
      <c r="I155" s="4">
        <v>19.5</v>
      </c>
      <c r="J155" s="4">
        <v>45.1</v>
      </c>
      <c r="K155" s="4">
        <v>46.5</v>
      </c>
      <c r="L155" s="4">
        <f t="shared" si="36"/>
        <v>1627500</v>
      </c>
      <c r="M155" s="38">
        <f t="shared" si="42"/>
        <v>35000</v>
      </c>
      <c r="N155" s="61" t="s">
        <v>13</v>
      </c>
      <c r="O155" s="61" t="s">
        <v>14</v>
      </c>
      <c r="P155" s="6">
        <f t="shared" si="47"/>
        <v>46.5</v>
      </c>
      <c r="Q155" s="12">
        <v>44000</v>
      </c>
      <c r="R155" s="12">
        <f t="shared" si="48"/>
        <v>2046000</v>
      </c>
      <c r="S155" s="14">
        <f t="shared" si="46"/>
        <v>2046000</v>
      </c>
      <c r="T155" s="13">
        <f t="shared" si="49"/>
        <v>44000</v>
      </c>
      <c r="U155" s="13">
        <f t="shared" si="50"/>
        <v>63838.983050847455</v>
      </c>
      <c r="V155" s="30"/>
      <c r="W155" s="30"/>
      <c r="AD155" s="68">
        <f t="shared" si="43"/>
        <v>41000</v>
      </c>
      <c r="AE155" s="68">
        <f t="shared" si="44"/>
        <v>38239.745762711864</v>
      </c>
      <c r="AF155" s="68">
        <f t="shared" si="45"/>
        <v>1778148.1779661016</v>
      </c>
    </row>
    <row r="156" spans="2:32" ht="15.75" hidden="1">
      <c r="B156" s="2">
        <v>155</v>
      </c>
      <c r="C156" s="2" t="s">
        <v>26</v>
      </c>
      <c r="D156" s="1">
        <v>2</v>
      </c>
      <c r="E156" s="2">
        <v>1</v>
      </c>
      <c r="F156" s="50">
        <v>74</v>
      </c>
      <c r="G156" s="3">
        <v>12</v>
      </c>
      <c r="H156" s="5">
        <v>1</v>
      </c>
      <c r="I156" s="4">
        <v>19</v>
      </c>
      <c r="J156" s="4">
        <v>44.8</v>
      </c>
      <c r="K156" s="4">
        <v>45.9</v>
      </c>
      <c r="L156" s="4">
        <f t="shared" si="36"/>
        <v>1606500</v>
      </c>
      <c r="M156" s="38">
        <f t="shared" si="42"/>
        <v>35000</v>
      </c>
      <c r="N156" s="61" t="s">
        <v>13</v>
      </c>
      <c r="O156" s="61" t="s">
        <v>14</v>
      </c>
      <c r="P156" s="6">
        <f t="shared" si="47"/>
        <v>45.9</v>
      </c>
      <c r="Q156" s="12">
        <v>44000</v>
      </c>
      <c r="R156" s="12">
        <f t="shared" si="48"/>
        <v>2019600</v>
      </c>
      <c r="S156" s="14">
        <f t="shared" si="46"/>
        <v>2019600</v>
      </c>
      <c r="T156" s="13">
        <f t="shared" si="49"/>
        <v>44000</v>
      </c>
      <c r="U156" s="13">
        <f t="shared" si="50"/>
        <v>63015.254237288136</v>
      </c>
      <c r="V156" s="30"/>
      <c r="W156" s="30"/>
      <c r="AD156" s="68">
        <f t="shared" si="43"/>
        <v>41000</v>
      </c>
      <c r="AE156" s="68">
        <f t="shared" si="44"/>
        <v>38239.745762711864</v>
      </c>
      <c r="AF156" s="68">
        <f t="shared" si="45"/>
        <v>1755204.3305084745</v>
      </c>
    </row>
    <row r="157" spans="2:32" ht="15.75" hidden="1">
      <c r="B157" s="2">
        <v>156</v>
      </c>
      <c r="C157" s="2" t="s">
        <v>26</v>
      </c>
      <c r="D157" s="1">
        <v>2</v>
      </c>
      <c r="E157" s="2">
        <v>1</v>
      </c>
      <c r="F157" s="50">
        <v>76</v>
      </c>
      <c r="G157" s="3">
        <v>12</v>
      </c>
      <c r="H157" s="5">
        <v>2</v>
      </c>
      <c r="I157" s="4">
        <v>35.799999999999997</v>
      </c>
      <c r="J157" s="4">
        <v>73.900000000000006</v>
      </c>
      <c r="K157" s="4">
        <v>78.099999999999994</v>
      </c>
      <c r="L157" s="4">
        <f t="shared" si="36"/>
        <v>2733500</v>
      </c>
      <c r="M157" s="38">
        <f t="shared" si="42"/>
        <v>35000</v>
      </c>
      <c r="N157" s="61" t="s">
        <v>13</v>
      </c>
      <c r="O157" s="61" t="s">
        <v>14</v>
      </c>
      <c r="P157" s="6">
        <f t="shared" si="47"/>
        <v>78.099999999999994</v>
      </c>
      <c r="Q157" s="12">
        <v>43500</v>
      </c>
      <c r="R157" s="12">
        <f t="shared" si="48"/>
        <v>3397349.9999999995</v>
      </c>
      <c r="S157" s="14">
        <f t="shared" si="46"/>
        <v>3397349.9999999995</v>
      </c>
      <c r="T157" s="13">
        <f t="shared" si="49"/>
        <v>43500</v>
      </c>
      <c r="U157" s="13">
        <f t="shared" si="50"/>
        <v>101265.25423728807</v>
      </c>
      <c r="V157" s="30"/>
      <c r="W157" s="30"/>
      <c r="AD157" s="68">
        <f t="shared" si="43"/>
        <v>40500</v>
      </c>
      <c r="AE157" s="68">
        <f t="shared" si="44"/>
        <v>37838.516949152545</v>
      </c>
      <c r="AF157" s="68">
        <f t="shared" si="45"/>
        <v>2955188.1737288134</v>
      </c>
    </row>
    <row r="158" spans="2:32" ht="15.75" hidden="1">
      <c r="B158" s="2">
        <v>157</v>
      </c>
      <c r="C158" s="2" t="s">
        <v>26</v>
      </c>
      <c r="D158" s="1">
        <v>2</v>
      </c>
      <c r="E158" s="3">
        <v>1</v>
      </c>
      <c r="F158" s="50">
        <v>87</v>
      </c>
      <c r="G158" s="3">
        <v>14</v>
      </c>
      <c r="H158" s="2">
        <v>1</v>
      </c>
      <c r="I158" s="4">
        <v>18.600000000000001</v>
      </c>
      <c r="J158" s="4">
        <v>43.6</v>
      </c>
      <c r="K158" s="4">
        <v>45.4</v>
      </c>
      <c r="L158" s="4">
        <f t="shared" si="36"/>
        <v>1589000</v>
      </c>
      <c r="M158" s="38">
        <f t="shared" si="42"/>
        <v>35000</v>
      </c>
      <c r="N158" s="61" t="s">
        <v>13</v>
      </c>
      <c r="O158" s="61" t="s">
        <v>14</v>
      </c>
      <c r="P158" s="6">
        <f t="shared" si="47"/>
        <v>45.4</v>
      </c>
      <c r="Q158" s="12">
        <v>44000</v>
      </c>
      <c r="R158" s="12">
        <f t="shared" si="48"/>
        <v>1997600</v>
      </c>
      <c r="S158" s="14">
        <f t="shared" si="46"/>
        <v>1997600</v>
      </c>
      <c r="T158" s="13">
        <f t="shared" si="49"/>
        <v>44000</v>
      </c>
      <c r="U158" s="13">
        <f t="shared" si="50"/>
        <v>62328.813559322036</v>
      </c>
      <c r="V158" s="30"/>
      <c r="W158" s="30"/>
      <c r="AD158" s="68">
        <f t="shared" si="43"/>
        <v>41000</v>
      </c>
      <c r="AE158" s="68">
        <f t="shared" si="44"/>
        <v>38239.745762711864</v>
      </c>
      <c r="AF158" s="68">
        <f t="shared" si="45"/>
        <v>1736084.4576271186</v>
      </c>
    </row>
    <row r="159" spans="2:32" ht="15.75" hidden="1">
      <c r="B159" s="2">
        <v>158</v>
      </c>
      <c r="C159" s="2" t="s">
        <v>26</v>
      </c>
      <c r="D159" s="1">
        <v>2</v>
      </c>
      <c r="E159" s="3">
        <v>1</v>
      </c>
      <c r="F159" s="50">
        <v>90</v>
      </c>
      <c r="G159" s="3">
        <v>14</v>
      </c>
      <c r="H159" s="2">
        <v>2</v>
      </c>
      <c r="I159" s="4">
        <v>35.799999999999997</v>
      </c>
      <c r="J159" s="4">
        <v>73.900000000000006</v>
      </c>
      <c r="K159" s="4">
        <v>78.099999999999994</v>
      </c>
      <c r="L159" s="4">
        <f t="shared" si="36"/>
        <v>2733500</v>
      </c>
      <c r="M159" s="38">
        <f t="shared" si="42"/>
        <v>35000</v>
      </c>
      <c r="N159" s="61" t="s">
        <v>13</v>
      </c>
      <c r="O159" s="61" t="s">
        <v>14</v>
      </c>
      <c r="P159" s="6">
        <f t="shared" si="47"/>
        <v>78.099999999999994</v>
      </c>
      <c r="Q159" s="12">
        <v>43500</v>
      </c>
      <c r="R159" s="12">
        <f t="shared" si="48"/>
        <v>3397349.9999999995</v>
      </c>
      <c r="S159" s="14">
        <f t="shared" si="46"/>
        <v>3397349.9999999995</v>
      </c>
      <c r="T159" s="13">
        <f t="shared" si="49"/>
        <v>43500</v>
      </c>
      <c r="U159" s="13">
        <f t="shared" si="50"/>
        <v>101265.25423728807</v>
      </c>
      <c r="V159" s="30"/>
      <c r="W159" s="30"/>
      <c r="AD159" s="68">
        <f t="shared" si="43"/>
        <v>40500</v>
      </c>
      <c r="AE159" s="68">
        <f t="shared" si="44"/>
        <v>37838.516949152545</v>
      </c>
      <c r="AF159" s="68">
        <f t="shared" si="45"/>
        <v>2955188.1737288134</v>
      </c>
    </row>
    <row r="160" spans="2:32" ht="15.75" hidden="1">
      <c r="B160" s="2">
        <v>159</v>
      </c>
      <c r="C160" s="2" t="s">
        <v>26</v>
      </c>
      <c r="D160" s="1">
        <v>2</v>
      </c>
      <c r="E160" s="3">
        <v>1</v>
      </c>
      <c r="F160" s="50">
        <v>92</v>
      </c>
      <c r="G160" s="3">
        <v>15</v>
      </c>
      <c r="H160" s="2">
        <v>1</v>
      </c>
      <c r="I160" s="4">
        <v>19.5</v>
      </c>
      <c r="J160" s="4">
        <v>45.1</v>
      </c>
      <c r="K160" s="4">
        <v>46.5</v>
      </c>
      <c r="L160" s="4">
        <f t="shared" si="36"/>
        <v>1627500</v>
      </c>
      <c r="M160" s="38">
        <f t="shared" si="42"/>
        <v>35000</v>
      </c>
      <c r="N160" s="61" t="s">
        <v>13</v>
      </c>
      <c r="O160" s="61" t="s">
        <v>14</v>
      </c>
      <c r="P160" s="6">
        <f t="shared" si="47"/>
        <v>46.5</v>
      </c>
      <c r="Q160" s="12">
        <v>44000</v>
      </c>
      <c r="R160" s="12">
        <f t="shared" si="48"/>
        <v>2046000</v>
      </c>
      <c r="S160" s="14">
        <f t="shared" si="46"/>
        <v>2046000</v>
      </c>
      <c r="T160" s="13">
        <f t="shared" si="49"/>
        <v>44000</v>
      </c>
      <c r="U160" s="13">
        <f t="shared" si="50"/>
        <v>63838.983050847455</v>
      </c>
      <c r="V160" s="30"/>
      <c r="W160" s="30"/>
      <c r="AD160" s="68">
        <f t="shared" si="43"/>
        <v>41000</v>
      </c>
      <c r="AE160" s="68">
        <f t="shared" si="44"/>
        <v>38239.745762711864</v>
      </c>
      <c r="AF160" s="68">
        <f t="shared" si="45"/>
        <v>1778148.1779661016</v>
      </c>
    </row>
    <row r="161" spans="2:32" ht="15.75" hidden="1">
      <c r="B161" s="2">
        <v>160</v>
      </c>
      <c r="C161" s="2" t="s">
        <v>26</v>
      </c>
      <c r="D161" s="1">
        <v>2</v>
      </c>
      <c r="E161" s="3">
        <v>1</v>
      </c>
      <c r="F161" s="50">
        <v>93</v>
      </c>
      <c r="G161" s="3">
        <v>15</v>
      </c>
      <c r="H161" s="2">
        <v>1</v>
      </c>
      <c r="I161" s="4">
        <v>18.899999999999999</v>
      </c>
      <c r="J161" s="4">
        <v>47.3</v>
      </c>
      <c r="K161" s="4">
        <v>48.2</v>
      </c>
      <c r="L161" s="4">
        <f t="shared" si="36"/>
        <v>1687000</v>
      </c>
      <c r="M161" s="38">
        <f t="shared" si="42"/>
        <v>35000</v>
      </c>
      <c r="N161" s="61" t="s">
        <v>13</v>
      </c>
      <c r="O161" s="61" t="s">
        <v>14</v>
      </c>
      <c r="P161" s="6">
        <f t="shared" si="47"/>
        <v>48.2</v>
      </c>
      <c r="Q161" s="12">
        <v>44000</v>
      </c>
      <c r="R161" s="12">
        <f t="shared" si="48"/>
        <v>2120800</v>
      </c>
      <c r="S161" s="14">
        <f>Q161*P161</f>
        <v>2120800</v>
      </c>
      <c r="T161" s="13">
        <f t="shared" si="49"/>
        <v>44000</v>
      </c>
      <c r="U161" s="13">
        <f t="shared" si="50"/>
        <v>66172.881355932201</v>
      </c>
      <c r="V161" s="30"/>
      <c r="W161" s="30"/>
      <c r="AD161" s="68">
        <f t="shared" si="43"/>
        <v>41000</v>
      </c>
      <c r="AE161" s="68">
        <f t="shared" si="44"/>
        <v>38239.745762711864</v>
      </c>
      <c r="AF161" s="68">
        <f t="shared" si="45"/>
        <v>1843155.7457627119</v>
      </c>
    </row>
    <row r="162" spans="2:32" s="28" customFormat="1" ht="15.75">
      <c r="B162" s="21">
        <v>161</v>
      </c>
      <c r="C162" s="21" t="s">
        <v>26</v>
      </c>
      <c r="D162" s="22">
        <v>2</v>
      </c>
      <c r="E162" s="21">
        <v>1</v>
      </c>
      <c r="F162" s="23">
        <v>95</v>
      </c>
      <c r="G162" s="21">
        <v>15</v>
      </c>
      <c r="H162" s="21">
        <v>1</v>
      </c>
      <c r="I162" s="24">
        <v>19</v>
      </c>
      <c r="J162" s="24">
        <v>44.8</v>
      </c>
      <c r="K162" s="24">
        <v>45.9</v>
      </c>
      <c r="L162" s="24">
        <f>K162*35000</f>
        <v>1606500</v>
      </c>
      <c r="M162" s="24"/>
      <c r="N162" s="61" t="s">
        <v>33</v>
      </c>
      <c r="O162" s="54" t="s">
        <v>14</v>
      </c>
      <c r="P162" s="25">
        <f t="shared" si="47"/>
        <v>45.9</v>
      </c>
      <c r="Q162" s="26">
        <v>43000</v>
      </c>
      <c r="R162" s="26">
        <f t="shared" si="48"/>
        <v>1973700</v>
      </c>
      <c r="S162" s="27"/>
      <c r="T162" s="26">
        <f t="shared" si="49"/>
        <v>0</v>
      </c>
      <c r="U162" s="26">
        <f t="shared" si="50"/>
        <v>-245059.32203389829</v>
      </c>
      <c r="V162" s="32"/>
      <c r="W162" s="32"/>
    </row>
    <row r="163" spans="2:32" ht="15.75" hidden="1">
      <c r="B163" s="2">
        <v>162</v>
      </c>
      <c r="C163" s="2" t="s">
        <v>26</v>
      </c>
      <c r="D163" s="1">
        <v>2</v>
      </c>
      <c r="E163" s="3">
        <v>2</v>
      </c>
      <c r="F163" s="50">
        <v>107</v>
      </c>
      <c r="G163" s="3">
        <v>2</v>
      </c>
      <c r="H163" s="2">
        <v>2</v>
      </c>
      <c r="I163" s="4">
        <v>35.200000000000003</v>
      </c>
      <c r="J163" s="4">
        <v>69.400000000000006</v>
      </c>
      <c r="K163" s="4">
        <v>70.5</v>
      </c>
      <c r="L163" s="4">
        <f t="shared" si="36"/>
        <v>2467500</v>
      </c>
      <c r="M163" s="38">
        <f t="shared" ref="M163:M208" si="51">L163/K163</f>
        <v>35000</v>
      </c>
      <c r="N163" s="61" t="s">
        <v>13</v>
      </c>
      <c r="O163" s="61" t="s">
        <v>14</v>
      </c>
      <c r="P163" s="6">
        <f t="shared" si="47"/>
        <v>70.5</v>
      </c>
      <c r="Q163" s="40">
        <v>44500</v>
      </c>
      <c r="R163" s="12">
        <f t="shared" si="48"/>
        <v>3137250</v>
      </c>
      <c r="S163" s="14">
        <f>Q163*P163</f>
        <v>3137250</v>
      </c>
      <c r="T163" s="13">
        <f t="shared" si="49"/>
        <v>44500</v>
      </c>
      <c r="U163" s="13">
        <f t="shared" si="50"/>
        <v>102165.25423728813</v>
      </c>
      <c r="V163" s="30"/>
      <c r="W163" s="30"/>
      <c r="AD163" s="68">
        <f t="shared" ref="AD163:AD208" si="52">Q163-3000</f>
        <v>41500</v>
      </c>
      <c r="AE163" s="68">
        <f t="shared" ref="AE163:AE208" si="53">AD163-(AD163*4.5%)-(AD163-M163)*18/118</f>
        <v>38640.97457627119</v>
      </c>
      <c r="AF163" s="68">
        <f t="shared" ref="AF163:AF208" si="54">AE163*P163</f>
        <v>2724188.707627119</v>
      </c>
    </row>
    <row r="164" spans="2:32" ht="15.75" hidden="1">
      <c r="B164" s="2">
        <v>163</v>
      </c>
      <c r="C164" s="2" t="s">
        <v>26</v>
      </c>
      <c r="D164" s="1">
        <v>2</v>
      </c>
      <c r="E164" s="3">
        <v>2</v>
      </c>
      <c r="F164" s="50">
        <v>108</v>
      </c>
      <c r="G164" s="3">
        <v>2</v>
      </c>
      <c r="H164" s="2">
        <v>2</v>
      </c>
      <c r="I164" s="4">
        <v>35.200000000000003</v>
      </c>
      <c r="J164" s="4">
        <v>69.5</v>
      </c>
      <c r="K164" s="4">
        <v>70.599999999999994</v>
      </c>
      <c r="L164" s="4">
        <f t="shared" si="36"/>
        <v>2471000</v>
      </c>
      <c r="M164" s="38">
        <f t="shared" si="51"/>
        <v>35000</v>
      </c>
      <c r="N164" s="61" t="s">
        <v>13</v>
      </c>
      <c r="O164" s="61" t="s">
        <v>14</v>
      </c>
      <c r="P164" s="6">
        <f t="shared" si="47"/>
        <v>70.599999999999994</v>
      </c>
      <c r="Q164" s="40">
        <v>44500</v>
      </c>
      <c r="R164" s="12">
        <f t="shared" si="48"/>
        <v>3141699.9999999995</v>
      </c>
      <c r="S164" s="14">
        <f t="shared" ref="S164:S209" si="55">Q164*P164</f>
        <v>3141699.9999999995</v>
      </c>
      <c r="T164" s="13">
        <f t="shared" si="49"/>
        <v>44500</v>
      </c>
      <c r="U164" s="13">
        <f t="shared" si="50"/>
        <v>102310.16949152536</v>
      </c>
      <c r="V164" s="30"/>
      <c r="W164" s="30"/>
      <c r="AD164" s="68">
        <f t="shared" si="52"/>
        <v>41500</v>
      </c>
      <c r="AE164" s="68">
        <f t="shared" si="53"/>
        <v>38640.97457627119</v>
      </c>
      <c r="AF164" s="68">
        <f t="shared" si="54"/>
        <v>2728052.8050847459</v>
      </c>
    </row>
    <row r="165" spans="2:32" ht="15.75" hidden="1">
      <c r="B165" s="2">
        <v>164</v>
      </c>
      <c r="C165" s="2" t="s">
        <v>26</v>
      </c>
      <c r="D165" s="1">
        <v>2</v>
      </c>
      <c r="E165" s="3">
        <v>2</v>
      </c>
      <c r="F165" s="50">
        <v>110</v>
      </c>
      <c r="G165" s="3">
        <v>3</v>
      </c>
      <c r="H165" s="2">
        <v>3</v>
      </c>
      <c r="I165" s="4">
        <v>55.8</v>
      </c>
      <c r="J165" s="4">
        <v>97.4</v>
      </c>
      <c r="K165" s="4">
        <v>103.5</v>
      </c>
      <c r="L165" s="4">
        <f t="shared" si="36"/>
        <v>3622500</v>
      </c>
      <c r="M165" s="38">
        <f t="shared" si="51"/>
        <v>35000</v>
      </c>
      <c r="N165" s="61" t="s">
        <v>13</v>
      </c>
      <c r="O165" s="61" t="s">
        <v>14</v>
      </c>
      <c r="P165" s="6">
        <f t="shared" si="47"/>
        <v>103.5</v>
      </c>
      <c r="Q165" s="12">
        <v>44000</v>
      </c>
      <c r="R165" s="12">
        <f t="shared" si="48"/>
        <v>4554000</v>
      </c>
      <c r="S165" s="14">
        <f t="shared" si="55"/>
        <v>4554000</v>
      </c>
      <c r="T165" s="13">
        <f t="shared" si="49"/>
        <v>44000</v>
      </c>
      <c r="U165" s="13">
        <f t="shared" si="50"/>
        <v>142093.22033898305</v>
      </c>
      <c r="V165" s="30"/>
      <c r="W165" s="30"/>
      <c r="AD165" s="68">
        <f t="shared" si="52"/>
        <v>41000</v>
      </c>
      <c r="AE165" s="68">
        <f t="shared" si="53"/>
        <v>38239.745762711864</v>
      </c>
      <c r="AF165" s="68">
        <f t="shared" si="54"/>
        <v>3957813.6864406778</v>
      </c>
    </row>
    <row r="166" spans="2:32" ht="15.75" hidden="1">
      <c r="B166" s="2">
        <v>165</v>
      </c>
      <c r="C166" s="2" t="s">
        <v>26</v>
      </c>
      <c r="D166" s="1">
        <v>2</v>
      </c>
      <c r="E166" s="3">
        <v>2</v>
      </c>
      <c r="F166" s="50">
        <v>113</v>
      </c>
      <c r="G166" s="3">
        <v>3</v>
      </c>
      <c r="H166" s="2">
        <v>3</v>
      </c>
      <c r="I166" s="4">
        <v>54.7</v>
      </c>
      <c r="J166" s="4">
        <v>96.3</v>
      </c>
      <c r="K166" s="4">
        <v>102</v>
      </c>
      <c r="L166" s="4">
        <f t="shared" si="36"/>
        <v>3570000</v>
      </c>
      <c r="M166" s="38">
        <f t="shared" si="51"/>
        <v>35000</v>
      </c>
      <c r="N166" s="61" t="s">
        <v>13</v>
      </c>
      <c r="O166" s="61" t="s">
        <v>14</v>
      </c>
      <c r="P166" s="6">
        <f t="shared" si="47"/>
        <v>102</v>
      </c>
      <c r="Q166" s="12">
        <v>44000</v>
      </c>
      <c r="R166" s="12">
        <f t="shared" si="48"/>
        <v>4488000</v>
      </c>
      <c r="S166" s="14">
        <f t="shared" si="55"/>
        <v>4488000</v>
      </c>
      <c r="T166" s="13">
        <f t="shared" si="49"/>
        <v>44000</v>
      </c>
      <c r="U166" s="13">
        <f t="shared" si="50"/>
        <v>140033.89830508476</v>
      </c>
      <c r="V166" s="30"/>
      <c r="W166" s="30"/>
      <c r="AD166" s="68">
        <f t="shared" si="52"/>
        <v>41000</v>
      </c>
      <c r="AE166" s="68">
        <f t="shared" si="53"/>
        <v>38239.745762711864</v>
      </c>
      <c r="AF166" s="68">
        <f t="shared" si="54"/>
        <v>3900454.0677966103</v>
      </c>
    </row>
    <row r="167" spans="2:32" ht="15.75" hidden="1">
      <c r="B167" s="2">
        <v>166</v>
      </c>
      <c r="C167" s="2" t="s">
        <v>26</v>
      </c>
      <c r="D167" s="1">
        <v>2</v>
      </c>
      <c r="E167" s="3">
        <v>2</v>
      </c>
      <c r="F167" s="50">
        <v>114</v>
      </c>
      <c r="G167" s="3">
        <v>4</v>
      </c>
      <c r="H167" s="2">
        <v>3</v>
      </c>
      <c r="I167" s="4">
        <v>55.8</v>
      </c>
      <c r="J167" s="4">
        <v>97.4</v>
      </c>
      <c r="K167" s="4">
        <v>103.5</v>
      </c>
      <c r="L167" s="4">
        <f t="shared" si="36"/>
        <v>3622500</v>
      </c>
      <c r="M167" s="38">
        <f t="shared" si="51"/>
        <v>35000</v>
      </c>
      <c r="N167" s="61" t="s">
        <v>13</v>
      </c>
      <c r="O167" s="61" t="s">
        <v>14</v>
      </c>
      <c r="P167" s="6">
        <f t="shared" si="47"/>
        <v>103.5</v>
      </c>
      <c r="Q167" s="12">
        <v>44000</v>
      </c>
      <c r="R167" s="12">
        <f t="shared" si="48"/>
        <v>4554000</v>
      </c>
      <c r="S167" s="14">
        <f t="shared" si="55"/>
        <v>4554000</v>
      </c>
      <c r="T167" s="13">
        <f t="shared" si="49"/>
        <v>44000</v>
      </c>
      <c r="U167" s="13">
        <f t="shared" si="50"/>
        <v>142093.22033898305</v>
      </c>
      <c r="V167" s="30"/>
      <c r="W167" s="30"/>
      <c r="AD167" s="68">
        <f t="shared" si="52"/>
        <v>41000</v>
      </c>
      <c r="AE167" s="68">
        <f t="shared" si="53"/>
        <v>38239.745762711864</v>
      </c>
      <c r="AF167" s="68">
        <f t="shared" si="54"/>
        <v>3957813.6864406778</v>
      </c>
    </row>
    <row r="168" spans="2:32" ht="15.75" hidden="1">
      <c r="B168" s="2">
        <v>167</v>
      </c>
      <c r="C168" s="2" t="s">
        <v>26</v>
      </c>
      <c r="D168" s="1">
        <v>2</v>
      </c>
      <c r="E168" s="3">
        <v>2</v>
      </c>
      <c r="F168" s="50">
        <v>117</v>
      </c>
      <c r="G168" s="3">
        <v>4</v>
      </c>
      <c r="H168" s="2">
        <v>3</v>
      </c>
      <c r="I168" s="4">
        <v>54.7</v>
      </c>
      <c r="J168" s="4">
        <v>96.3</v>
      </c>
      <c r="K168" s="4">
        <v>102</v>
      </c>
      <c r="L168" s="4">
        <f t="shared" si="36"/>
        <v>3570000</v>
      </c>
      <c r="M168" s="38">
        <f t="shared" si="51"/>
        <v>35000</v>
      </c>
      <c r="N168" s="61" t="s">
        <v>13</v>
      </c>
      <c r="O168" s="61" t="s">
        <v>14</v>
      </c>
      <c r="P168" s="6">
        <f t="shared" si="47"/>
        <v>102</v>
      </c>
      <c r="Q168" s="12">
        <v>44000</v>
      </c>
      <c r="R168" s="12">
        <f t="shared" si="48"/>
        <v>4488000</v>
      </c>
      <c r="S168" s="14">
        <f t="shared" si="55"/>
        <v>4488000</v>
      </c>
      <c r="T168" s="13">
        <f t="shared" si="49"/>
        <v>44000</v>
      </c>
      <c r="U168" s="13">
        <f t="shared" si="50"/>
        <v>140033.89830508476</v>
      </c>
      <c r="V168" s="30"/>
      <c r="W168" s="30"/>
      <c r="AD168" s="68">
        <f t="shared" si="52"/>
        <v>41000</v>
      </c>
      <c r="AE168" s="68">
        <f t="shared" si="53"/>
        <v>38239.745762711864</v>
      </c>
      <c r="AF168" s="68">
        <f t="shared" si="54"/>
        <v>3900454.0677966103</v>
      </c>
    </row>
    <row r="169" spans="2:32" ht="15.75" hidden="1">
      <c r="B169" s="2">
        <v>168</v>
      </c>
      <c r="C169" s="2" t="s">
        <v>26</v>
      </c>
      <c r="D169" s="1">
        <v>2</v>
      </c>
      <c r="E169" s="3">
        <v>2</v>
      </c>
      <c r="F169" s="50">
        <v>119</v>
      </c>
      <c r="G169" s="3">
        <v>5</v>
      </c>
      <c r="H169" s="2">
        <v>2</v>
      </c>
      <c r="I169" s="4">
        <v>35.200000000000003</v>
      </c>
      <c r="J169" s="4">
        <v>71</v>
      </c>
      <c r="K169" s="4">
        <v>72.099999999999994</v>
      </c>
      <c r="L169" s="4">
        <f t="shared" si="36"/>
        <v>2523500</v>
      </c>
      <c r="M169" s="38">
        <f t="shared" si="51"/>
        <v>35000</v>
      </c>
      <c r="N169" s="61" t="s">
        <v>13</v>
      </c>
      <c r="O169" s="61" t="s">
        <v>14</v>
      </c>
      <c r="P169" s="6">
        <f t="shared" si="47"/>
        <v>72.099999999999994</v>
      </c>
      <c r="Q169" s="40">
        <v>44500</v>
      </c>
      <c r="R169" s="12">
        <f t="shared" si="48"/>
        <v>3208449.9999999995</v>
      </c>
      <c r="S169" s="14">
        <f t="shared" si="55"/>
        <v>3208449.9999999995</v>
      </c>
      <c r="T169" s="13">
        <f t="shared" si="49"/>
        <v>44500</v>
      </c>
      <c r="U169" s="13">
        <f t="shared" si="50"/>
        <v>104483.89830508469</v>
      </c>
      <c r="V169" s="30"/>
      <c r="W169" s="30"/>
      <c r="AD169" s="68">
        <f t="shared" si="52"/>
        <v>41500</v>
      </c>
      <c r="AE169" s="68">
        <f t="shared" si="53"/>
        <v>38640.97457627119</v>
      </c>
      <c r="AF169" s="68">
        <f t="shared" si="54"/>
        <v>2786014.2669491526</v>
      </c>
    </row>
    <row r="170" spans="2:32" ht="15.75" hidden="1">
      <c r="B170" s="2">
        <v>169</v>
      </c>
      <c r="C170" s="2" t="s">
        <v>26</v>
      </c>
      <c r="D170" s="1">
        <v>2</v>
      </c>
      <c r="E170" s="3">
        <v>2</v>
      </c>
      <c r="F170" s="50">
        <v>120</v>
      </c>
      <c r="G170" s="3">
        <v>5</v>
      </c>
      <c r="H170" s="5">
        <v>2</v>
      </c>
      <c r="I170" s="4">
        <v>35.200000000000003</v>
      </c>
      <c r="J170" s="4">
        <v>71.099999999999994</v>
      </c>
      <c r="K170" s="4">
        <v>72.2</v>
      </c>
      <c r="L170" s="4">
        <f t="shared" si="36"/>
        <v>2527000</v>
      </c>
      <c r="M170" s="38">
        <f t="shared" si="51"/>
        <v>35000</v>
      </c>
      <c r="N170" s="61" t="s">
        <v>13</v>
      </c>
      <c r="O170" s="61" t="s">
        <v>14</v>
      </c>
      <c r="P170" s="6">
        <f t="shared" si="47"/>
        <v>72.2</v>
      </c>
      <c r="Q170" s="40">
        <v>44500</v>
      </c>
      <c r="R170" s="12">
        <f t="shared" si="48"/>
        <v>3212900</v>
      </c>
      <c r="S170" s="14">
        <f t="shared" si="55"/>
        <v>3212900</v>
      </c>
      <c r="T170" s="13">
        <f t="shared" si="49"/>
        <v>44500</v>
      </c>
      <c r="U170" s="13">
        <f t="shared" si="50"/>
        <v>104628.81355932204</v>
      </c>
      <c r="V170" s="30"/>
      <c r="W170" s="30"/>
      <c r="AD170" s="68">
        <f t="shared" si="52"/>
        <v>41500</v>
      </c>
      <c r="AE170" s="68">
        <f t="shared" si="53"/>
        <v>38640.97457627119</v>
      </c>
      <c r="AF170" s="68">
        <f t="shared" si="54"/>
        <v>2789878.3644067799</v>
      </c>
    </row>
    <row r="171" spans="2:32" ht="15.75" hidden="1">
      <c r="B171" s="2">
        <v>170</v>
      </c>
      <c r="C171" s="2" t="s">
        <v>26</v>
      </c>
      <c r="D171" s="1">
        <v>2</v>
      </c>
      <c r="E171" s="3">
        <v>2</v>
      </c>
      <c r="F171" s="50">
        <v>122</v>
      </c>
      <c r="G171" s="3">
        <v>6</v>
      </c>
      <c r="H171" s="5">
        <v>3</v>
      </c>
      <c r="I171" s="4">
        <v>55.8</v>
      </c>
      <c r="J171" s="4">
        <v>97.4</v>
      </c>
      <c r="K171" s="4">
        <v>103.5</v>
      </c>
      <c r="L171" s="4">
        <f t="shared" si="36"/>
        <v>3622500</v>
      </c>
      <c r="M171" s="38">
        <f t="shared" si="51"/>
        <v>35000</v>
      </c>
      <c r="N171" s="61" t="s">
        <v>13</v>
      </c>
      <c r="O171" s="61" t="s">
        <v>14</v>
      </c>
      <c r="P171" s="6">
        <f t="shared" si="47"/>
        <v>103.5</v>
      </c>
      <c r="Q171" s="12">
        <v>43500</v>
      </c>
      <c r="R171" s="12">
        <f t="shared" si="48"/>
        <v>4502250</v>
      </c>
      <c r="S171" s="14">
        <f t="shared" si="55"/>
        <v>4502250</v>
      </c>
      <c r="T171" s="13">
        <f t="shared" si="49"/>
        <v>43500</v>
      </c>
      <c r="U171" s="13">
        <f t="shared" si="50"/>
        <v>134199.15254237287</v>
      </c>
      <c r="V171" s="30"/>
      <c r="W171" s="30"/>
      <c r="AD171" s="68">
        <f t="shared" si="52"/>
        <v>40500</v>
      </c>
      <c r="AE171" s="68">
        <f t="shared" si="53"/>
        <v>37838.516949152545</v>
      </c>
      <c r="AF171" s="68">
        <f t="shared" si="54"/>
        <v>3916286.5042372886</v>
      </c>
    </row>
    <row r="172" spans="2:32" ht="15.75" hidden="1">
      <c r="B172" s="2">
        <v>171</v>
      </c>
      <c r="C172" s="2" t="s">
        <v>26</v>
      </c>
      <c r="D172" s="1">
        <v>2</v>
      </c>
      <c r="E172" s="3">
        <v>2</v>
      </c>
      <c r="F172" s="50">
        <v>123</v>
      </c>
      <c r="G172" s="3">
        <v>6</v>
      </c>
      <c r="H172" s="5">
        <v>2</v>
      </c>
      <c r="I172" s="4">
        <v>35.200000000000003</v>
      </c>
      <c r="J172" s="4">
        <v>71</v>
      </c>
      <c r="K172" s="4">
        <v>72.099999999999994</v>
      </c>
      <c r="L172" s="4">
        <f t="shared" si="36"/>
        <v>2523500</v>
      </c>
      <c r="M172" s="38">
        <f t="shared" si="51"/>
        <v>35000</v>
      </c>
      <c r="N172" s="61" t="s">
        <v>13</v>
      </c>
      <c r="O172" s="61" t="s">
        <v>14</v>
      </c>
      <c r="P172" s="6">
        <f t="shared" si="47"/>
        <v>72.099999999999994</v>
      </c>
      <c r="Q172" s="12">
        <v>44000</v>
      </c>
      <c r="R172" s="12">
        <f t="shared" si="48"/>
        <v>3172399.9999999995</v>
      </c>
      <c r="S172" s="14">
        <f t="shared" si="55"/>
        <v>3172399.9999999995</v>
      </c>
      <c r="T172" s="13">
        <f t="shared" si="49"/>
        <v>44000</v>
      </c>
      <c r="U172" s="13">
        <f t="shared" si="50"/>
        <v>98984.745762711798</v>
      </c>
      <c r="V172" s="30"/>
      <c r="W172" s="30"/>
      <c r="AD172" s="68">
        <f t="shared" si="52"/>
        <v>41000</v>
      </c>
      <c r="AE172" s="68">
        <f t="shared" si="53"/>
        <v>38239.745762711864</v>
      </c>
      <c r="AF172" s="68">
        <f t="shared" si="54"/>
        <v>2757085.6694915253</v>
      </c>
    </row>
    <row r="173" spans="2:32" ht="15.75" hidden="1">
      <c r="B173" s="2">
        <v>172</v>
      </c>
      <c r="C173" s="2" t="s">
        <v>26</v>
      </c>
      <c r="D173" s="1">
        <v>2</v>
      </c>
      <c r="E173" s="3">
        <v>2</v>
      </c>
      <c r="F173" s="50">
        <v>124</v>
      </c>
      <c r="G173" s="3">
        <v>6</v>
      </c>
      <c r="H173" s="5">
        <v>2</v>
      </c>
      <c r="I173" s="4">
        <v>35.200000000000003</v>
      </c>
      <c r="J173" s="4">
        <v>71.099999999999994</v>
      </c>
      <c r="K173" s="4">
        <v>72.2</v>
      </c>
      <c r="L173" s="4">
        <f t="shared" si="36"/>
        <v>2527000</v>
      </c>
      <c r="M173" s="38">
        <f t="shared" si="51"/>
        <v>35000</v>
      </c>
      <c r="N173" s="61" t="s">
        <v>13</v>
      </c>
      <c r="O173" s="61" t="s">
        <v>14</v>
      </c>
      <c r="P173" s="6">
        <f t="shared" si="47"/>
        <v>72.2</v>
      </c>
      <c r="Q173" s="12">
        <v>44000</v>
      </c>
      <c r="R173" s="12">
        <f t="shared" si="48"/>
        <v>3176800</v>
      </c>
      <c r="S173" s="14">
        <f t="shared" si="55"/>
        <v>3176800</v>
      </c>
      <c r="T173" s="13">
        <f t="shared" si="49"/>
        <v>44000</v>
      </c>
      <c r="U173" s="13">
        <f t="shared" si="50"/>
        <v>99122.03389830509</v>
      </c>
      <c r="V173" s="30"/>
      <c r="W173" s="30"/>
      <c r="AD173" s="68">
        <f t="shared" si="52"/>
        <v>41000</v>
      </c>
      <c r="AE173" s="68">
        <f t="shared" si="53"/>
        <v>38239.745762711864</v>
      </c>
      <c r="AF173" s="68">
        <f t="shared" si="54"/>
        <v>2760909.6440677969</v>
      </c>
    </row>
    <row r="174" spans="2:32" ht="15.75" hidden="1">
      <c r="B174" s="2">
        <v>173</v>
      </c>
      <c r="C174" s="2" t="s">
        <v>26</v>
      </c>
      <c r="D174" s="1">
        <v>2</v>
      </c>
      <c r="E174" s="3">
        <v>2</v>
      </c>
      <c r="F174" s="50">
        <v>125</v>
      </c>
      <c r="G174" s="3">
        <v>6</v>
      </c>
      <c r="H174" s="5">
        <v>3</v>
      </c>
      <c r="I174" s="4">
        <v>54.7</v>
      </c>
      <c r="J174" s="4">
        <v>96.3</v>
      </c>
      <c r="K174" s="4">
        <v>102</v>
      </c>
      <c r="L174" s="4">
        <f t="shared" si="36"/>
        <v>3570000</v>
      </c>
      <c r="M174" s="38">
        <f t="shared" si="51"/>
        <v>35000</v>
      </c>
      <c r="N174" s="61" t="s">
        <v>13</v>
      </c>
      <c r="O174" s="61" t="s">
        <v>14</v>
      </c>
      <c r="P174" s="6">
        <f t="shared" si="47"/>
        <v>102</v>
      </c>
      <c r="Q174" s="12">
        <v>43500</v>
      </c>
      <c r="R174" s="12">
        <f t="shared" si="48"/>
        <v>4437000</v>
      </c>
      <c r="S174" s="14">
        <f t="shared" si="55"/>
        <v>4437000</v>
      </c>
      <c r="T174" s="13">
        <f t="shared" si="49"/>
        <v>43500</v>
      </c>
      <c r="U174" s="13">
        <f t="shared" si="50"/>
        <v>132254.2372881356</v>
      </c>
      <c r="V174" s="30"/>
      <c r="W174" s="30"/>
      <c r="AD174" s="68">
        <f t="shared" si="52"/>
        <v>40500</v>
      </c>
      <c r="AE174" s="68">
        <f t="shared" si="53"/>
        <v>37838.516949152545</v>
      </c>
      <c r="AF174" s="68">
        <f t="shared" si="54"/>
        <v>3859528.7288135597</v>
      </c>
    </row>
    <row r="175" spans="2:32" ht="15.75" hidden="1">
      <c r="B175" s="2">
        <v>174</v>
      </c>
      <c r="C175" s="2" t="s">
        <v>26</v>
      </c>
      <c r="D175" s="1">
        <v>2</v>
      </c>
      <c r="E175" s="3">
        <v>2</v>
      </c>
      <c r="F175" s="50">
        <v>126</v>
      </c>
      <c r="G175" s="3">
        <v>7</v>
      </c>
      <c r="H175" s="5">
        <v>3</v>
      </c>
      <c r="I175" s="4">
        <v>55.8</v>
      </c>
      <c r="J175" s="4">
        <v>97.4</v>
      </c>
      <c r="K175" s="4">
        <v>103.5</v>
      </c>
      <c r="L175" s="4">
        <f t="shared" si="36"/>
        <v>3622500</v>
      </c>
      <c r="M175" s="38">
        <f t="shared" si="51"/>
        <v>35000</v>
      </c>
      <c r="N175" s="61" t="s">
        <v>13</v>
      </c>
      <c r="O175" s="61" t="s">
        <v>14</v>
      </c>
      <c r="P175" s="6">
        <f t="shared" si="47"/>
        <v>103.5</v>
      </c>
      <c r="Q175" s="12">
        <v>43500</v>
      </c>
      <c r="R175" s="12">
        <f t="shared" si="48"/>
        <v>4502250</v>
      </c>
      <c r="S175" s="14">
        <f t="shared" si="55"/>
        <v>4502250</v>
      </c>
      <c r="T175" s="13">
        <f t="shared" si="49"/>
        <v>43500</v>
      </c>
      <c r="U175" s="13">
        <f t="shared" si="50"/>
        <v>134199.15254237287</v>
      </c>
      <c r="V175" s="30"/>
      <c r="W175" s="30"/>
      <c r="AD175" s="68">
        <f t="shared" si="52"/>
        <v>40500</v>
      </c>
      <c r="AE175" s="68">
        <f t="shared" si="53"/>
        <v>37838.516949152545</v>
      </c>
      <c r="AF175" s="68">
        <f t="shared" si="54"/>
        <v>3916286.5042372886</v>
      </c>
    </row>
    <row r="176" spans="2:32" ht="15.75" hidden="1">
      <c r="B176" s="2">
        <v>175</v>
      </c>
      <c r="C176" s="2" t="s">
        <v>26</v>
      </c>
      <c r="D176" s="1">
        <v>2</v>
      </c>
      <c r="E176" s="3">
        <v>2</v>
      </c>
      <c r="F176" s="50">
        <v>127</v>
      </c>
      <c r="G176" s="3">
        <v>7</v>
      </c>
      <c r="H176" s="5">
        <v>2</v>
      </c>
      <c r="I176" s="4">
        <v>35.200000000000003</v>
      </c>
      <c r="J176" s="4">
        <v>71</v>
      </c>
      <c r="K176" s="4">
        <v>72.099999999999994</v>
      </c>
      <c r="L176" s="4">
        <f t="shared" si="36"/>
        <v>2523500</v>
      </c>
      <c r="M176" s="38">
        <f t="shared" si="51"/>
        <v>35000</v>
      </c>
      <c r="N176" s="61" t="s">
        <v>13</v>
      </c>
      <c r="O176" s="61" t="s">
        <v>14</v>
      </c>
      <c r="P176" s="6">
        <f t="shared" si="47"/>
        <v>72.099999999999994</v>
      </c>
      <c r="Q176" s="12">
        <v>44000</v>
      </c>
      <c r="R176" s="12">
        <f t="shared" si="48"/>
        <v>3172399.9999999995</v>
      </c>
      <c r="S176" s="14">
        <f t="shared" si="55"/>
        <v>3172399.9999999995</v>
      </c>
      <c r="T176" s="13">
        <f t="shared" si="49"/>
        <v>44000</v>
      </c>
      <c r="U176" s="13">
        <f t="shared" si="50"/>
        <v>98984.745762711798</v>
      </c>
      <c r="V176" s="30"/>
      <c r="W176" s="30"/>
      <c r="AD176" s="68">
        <f t="shared" si="52"/>
        <v>41000</v>
      </c>
      <c r="AE176" s="68">
        <f t="shared" si="53"/>
        <v>38239.745762711864</v>
      </c>
      <c r="AF176" s="68">
        <f t="shared" si="54"/>
        <v>2757085.6694915253</v>
      </c>
    </row>
    <row r="177" spans="2:32" ht="15.75" hidden="1">
      <c r="B177" s="2">
        <v>176</v>
      </c>
      <c r="C177" s="2" t="s">
        <v>26</v>
      </c>
      <c r="D177" s="1">
        <v>2</v>
      </c>
      <c r="E177" s="3">
        <v>2</v>
      </c>
      <c r="F177" s="50">
        <v>128</v>
      </c>
      <c r="G177" s="3">
        <v>7</v>
      </c>
      <c r="H177" s="5">
        <v>2</v>
      </c>
      <c r="I177" s="4">
        <v>35.200000000000003</v>
      </c>
      <c r="J177" s="4">
        <v>71.099999999999994</v>
      </c>
      <c r="K177" s="4">
        <v>72.2</v>
      </c>
      <c r="L177" s="4">
        <f t="shared" ref="L177:L229" si="56">K177*35000</f>
        <v>2527000</v>
      </c>
      <c r="M177" s="38">
        <f t="shared" si="51"/>
        <v>35000</v>
      </c>
      <c r="N177" s="61" t="s">
        <v>13</v>
      </c>
      <c r="O177" s="61" t="s">
        <v>14</v>
      </c>
      <c r="P177" s="6">
        <f t="shared" si="47"/>
        <v>72.2</v>
      </c>
      <c r="Q177" s="12">
        <v>44000</v>
      </c>
      <c r="R177" s="12">
        <f t="shared" si="48"/>
        <v>3176800</v>
      </c>
      <c r="S177" s="14">
        <f t="shared" si="55"/>
        <v>3176800</v>
      </c>
      <c r="T177" s="13">
        <f t="shared" si="49"/>
        <v>44000</v>
      </c>
      <c r="U177" s="13">
        <f t="shared" si="50"/>
        <v>99122.03389830509</v>
      </c>
      <c r="V177" s="30"/>
      <c r="W177" s="30"/>
      <c r="AD177" s="68">
        <f t="shared" si="52"/>
        <v>41000</v>
      </c>
      <c r="AE177" s="68">
        <f t="shared" si="53"/>
        <v>38239.745762711864</v>
      </c>
      <c r="AF177" s="68">
        <f t="shared" si="54"/>
        <v>2760909.6440677969</v>
      </c>
    </row>
    <row r="178" spans="2:32" ht="15.75" hidden="1">
      <c r="B178" s="2">
        <v>177</v>
      </c>
      <c r="C178" s="2" t="s">
        <v>26</v>
      </c>
      <c r="D178" s="1">
        <v>2</v>
      </c>
      <c r="E178" s="3">
        <v>2</v>
      </c>
      <c r="F178" s="50">
        <v>130</v>
      </c>
      <c r="G178" s="3">
        <v>8</v>
      </c>
      <c r="H178" s="5">
        <v>3</v>
      </c>
      <c r="I178" s="4">
        <v>55.8</v>
      </c>
      <c r="J178" s="4">
        <v>97.4</v>
      </c>
      <c r="K178" s="4">
        <v>103.5</v>
      </c>
      <c r="L178" s="4">
        <f t="shared" si="56"/>
        <v>3622500</v>
      </c>
      <c r="M178" s="38">
        <f t="shared" si="51"/>
        <v>35000</v>
      </c>
      <c r="N178" s="61" t="s">
        <v>13</v>
      </c>
      <c r="O178" s="61" t="s">
        <v>14</v>
      </c>
      <c r="P178" s="6">
        <f t="shared" si="47"/>
        <v>103.5</v>
      </c>
      <c r="Q178" s="12">
        <v>43500</v>
      </c>
      <c r="R178" s="12">
        <f t="shared" si="48"/>
        <v>4502250</v>
      </c>
      <c r="S178" s="14">
        <f t="shared" si="55"/>
        <v>4502250</v>
      </c>
      <c r="T178" s="13">
        <f t="shared" si="49"/>
        <v>43500</v>
      </c>
      <c r="U178" s="13">
        <f t="shared" si="50"/>
        <v>134199.15254237287</v>
      </c>
      <c r="V178" s="30"/>
      <c r="W178" s="30"/>
      <c r="AD178" s="68">
        <f t="shared" si="52"/>
        <v>40500</v>
      </c>
      <c r="AE178" s="68">
        <f t="shared" si="53"/>
        <v>37838.516949152545</v>
      </c>
      <c r="AF178" s="68">
        <f t="shared" si="54"/>
        <v>3916286.5042372886</v>
      </c>
    </row>
    <row r="179" spans="2:32" ht="15.75" hidden="1">
      <c r="B179" s="2">
        <v>178</v>
      </c>
      <c r="C179" s="2" t="s">
        <v>26</v>
      </c>
      <c r="D179" s="1">
        <v>2</v>
      </c>
      <c r="E179" s="3">
        <v>2</v>
      </c>
      <c r="F179" s="50">
        <v>131</v>
      </c>
      <c r="G179" s="3">
        <v>8</v>
      </c>
      <c r="H179" s="5">
        <v>2</v>
      </c>
      <c r="I179" s="4">
        <v>35.200000000000003</v>
      </c>
      <c r="J179" s="4">
        <v>71</v>
      </c>
      <c r="K179" s="4">
        <v>72.099999999999994</v>
      </c>
      <c r="L179" s="4">
        <f t="shared" si="56"/>
        <v>2523500</v>
      </c>
      <c r="M179" s="38">
        <f t="shared" si="51"/>
        <v>35000</v>
      </c>
      <c r="N179" s="61" t="s">
        <v>13</v>
      </c>
      <c r="O179" s="61" t="s">
        <v>14</v>
      </c>
      <c r="P179" s="6">
        <f t="shared" si="47"/>
        <v>72.099999999999994</v>
      </c>
      <c r="Q179" s="12">
        <v>44000</v>
      </c>
      <c r="R179" s="12">
        <f t="shared" si="48"/>
        <v>3172399.9999999995</v>
      </c>
      <c r="S179" s="14">
        <f t="shared" si="55"/>
        <v>3172399.9999999995</v>
      </c>
      <c r="T179" s="13">
        <f t="shared" si="49"/>
        <v>44000</v>
      </c>
      <c r="U179" s="13">
        <f t="shared" si="50"/>
        <v>98984.745762711798</v>
      </c>
      <c r="V179" s="30"/>
      <c r="W179" s="30"/>
      <c r="AD179" s="68">
        <f t="shared" si="52"/>
        <v>41000</v>
      </c>
      <c r="AE179" s="68">
        <f t="shared" si="53"/>
        <v>38239.745762711864</v>
      </c>
      <c r="AF179" s="68">
        <f t="shared" si="54"/>
        <v>2757085.6694915253</v>
      </c>
    </row>
    <row r="180" spans="2:32" ht="15.75" hidden="1">
      <c r="B180" s="2">
        <v>179</v>
      </c>
      <c r="C180" s="2" t="s">
        <v>26</v>
      </c>
      <c r="D180" s="1">
        <v>2</v>
      </c>
      <c r="E180" s="3">
        <v>2</v>
      </c>
      <c r="F180" s="50">
        <v>133</v>
      </c>
      <c r="G180" s="3">
        <v>8</v>
      </c>
      <c r="H180" s="5">
        <v>3</v>
      </c>
      <c r="I180" s="4">
        <v>54.7</v>
      </c>
      <c r="J180" s="4">
        <v>96.3</v>
      </c>
      <c r="K180" s="4">
        <v>102</v>
      </c>
      <c r="L180" s="4">
        <f t="shared" si="56"/>
        <v>3570000</v>
      </c>
      <c r="M180" s="38">
        <f t="shared" si="51"/>
        <v>35000</v>
      </c>
      <c r="N180" s="61" t="s">
        <v>13</v>
      </c>
      <c r="O180" s="61" t="s">
        <v>14</v>
      </c>
      <c r="P180" s="6">
        <f t="shared" si="47"/>
        <v>102</v>
      </c>
      <c r="Q180" s="12">
        <v>43500</v>
      </c>
      <c r="R180" s="12">
        <f t="shared" si="48"/>
        <v>4437000</v>
      </c>
      <c r="S180" s="14">
        <f t="shared" si="55"/>
        <v>4437000</v>
      </c>
      <c r="T180" s="13">
        <f t="shared" si="49"/>
        <v>43500</v>
      </c>
      <c r="U180" s="13">
        <f t="shared" si="50"/>
        <v>132254.2372881356</v>
      </c>
      <c r="V180" s="30"/>
      <c r="W180" s="30"/>
      <c r="AD180" s="68">
        <f t="shared" si="52"/>
        <v>40500</v>
      </c>
      <c r="AE180" s="68">
        <f t="shared" si="53"/>
        <v>37838.516949152545</v>
      </c>
      <c r="AF180" s="68">
        <f t="shared" si="54"/>
        <v>3859528.7288135597</v>
      </c>
    </row>
    <row r="181" spans="2:32" ht="15.75" hidden="1">
      <c r="B181" s="2">
        <v>180</v>
      </c>
      <c r="C181" s="2" t="s">
        <v>26</v>
      </c>
      <c r="D181" s="1">
        <v>2</v>
      </c>
      <c r="E181" s="3">
        <v>2</v>
      </c>
      <c r="F181" s="50">
        <v>134</v>
      </c>
      <c r="G181" s="3">
        <v>9</v>
      </c>
      <c r="H181" s="5">
        <v>3</v>
      </c>
      <c r="I181" s="4">
        <v>55.8</v>
      </c>
      <c r="J181" s="4">
        <v>97.4</v>
      </c>
      <c r="K181" s="4">
        <v>103.5</v>
      </c>
      <c r="L181" s="4">
        <f t="shared" si="56"/>
        <v>3622500</v>
      </c>
      <c r="M181" s="38">
        <f t="shared" si="51"/>
        <v>35000</v>
      </c>
      <c r="N181" s="61" t="s">
        <v>13</v>
      </c>
      <c r="O181" s="61" t="s">
        <v>14</v>
      </c>
      <c r="P181" s="6">
        <f t="shared" si="47"/>
        <v>103.5</v>
      </c>
      <c r="Q181" s="12">
        <v>43500</v>
      </c>
      <c r="R181" s="12">
        <f t="shared" si="48"/>
        <v>4502250</v>
      </c>
      <c r="S181" s="14">
        <f t="shared" si="55"/>
        <v>4502250</v>
      </c>
      <c r="T181" s="13">
        <f t="shared" si="49"/>
        <v>43500</v>
      </c>
      <c r="U181" s="13">
        <f t="shared" si="50"/>
        <v>134199.15254237287</v>
      </c>
      <c r="V181" s="30"/>
      <c r="W181" s="30"/>
      <c r="AD181" s="68">
        <f t="shared" si="52"/>
        <v>40500</v>
      </c>
      <c r="AE181" s="68">
        <f t="shared" si="53"/>
        <v>37838.516949152545</v>
      </c>
      <c r="AF181" s="68">
        <f t="shared" si="54"/>
        <v>3916286.5042372886</v>
      </c>
    </row>
    <row r="182" spans="2:32" ht="15.75" hidden="1">
      <c r="B182" s="2">
        <v>181</v>
      </c>
      <c r="C182" s="2" t="s">
        <v>26</v>
      </c>
      <c r="D182" s="1">
        <v>2</v>
      </c>
      <c r="E182" s="3">
        <v>2</v>
      </c>
      <c r="F182" s="50">
        <v>137</v>
      </c>
      <c r="G182" s="3">
        <v>9</v>
      </c>
      <c r="H182" s="5">
        <v>3</v>
      </c>
      <c r="I182" s="4">
        <v>54.7</v>
      </c>
      <c r="J182" s="4">
        <v>96.3</v>
      </c>
      <c r="K182" s="4">
        <v>102</v>
      </c>
      <c r="L182" s="4">
        <f t="shared" si="56"/>
        <v>3570000</v>
      </c>
      <c r="M182" s="38">
        <f t="shared" si="51"/>
        <v>35000</v>
      </c>
      <c r="N182" s="61" t="s">
        <v>13</v>
      </c>
      <c r="O182" s="61" t="s">
        <v>14</v>
      </c>
      <c r="P182" s="6">
        <f t="shared" si="47"/>
        <v>102</v>
      </c>
      <c r="Q182" s="12">
        <v>43500</v>
      </c>
      <c r="R182" s="12">
        <f t="shared" si="48"/>
        <v>4437000</v>
      </c>
      <c r="S182" s="14">
        <f t="shared" si="55"/>
        <v>4437000</v>
      </c>
      <c r="T182" s="13">
        <f t="shared" si="49"/>
        <v>43500</v>
      </c>
      <c r="U182" s="13">
        <f t="shared" si="50"/>
        <v>132254.2372881356</v>
      </c>
      <c r="V182" s="30"/>
      <c r="W182" s="30"/>
      <c r="AD182" s="68">
        <f t="shared" si="52"/>
        <v>40500</v>
      </c>
      <c r="AE182" s="68">
        <f t="shared" si="53"/>
        <v>37838.516949152545</v>
      </c>
      <c r="AF182" s="68">
        <f t="shared" si="54"/>
        <v>3859528.7288135597</v>
      </c>
    </row>
    <row r="183" spans="2:32" ht="15.75" hidden="1">
      <c r="B183" s="2">
        <v>182</v>
      </c>
      <c r="C183" s="2" t="s">
        <v>26</v>
      </c>
      <c r="D183" s="1">
        <v>2</v>
      </c>
      <c r="E183" s="3">
        <v>2</v>
      </c>
      <c r="F183" s="50">
        <v>139</v>
      </c>
      <c r="G183" s="3">
        <v>10</v>
      </c>
      <c r="H183" s="5">
        <v>2</v>
      </c>
      <c r="I183" s="4">
        <v>35.200000000000003</v>
      </c>
      <c r="J183" s="4">
        <v>71</v>
      </c>
      <c r="K183" s="4">
        <v>72.099999999999994</v>
      </c>
      <c r="L183" s="4">
        <f t="shared" si="56"/>
        <v>2523500</v>
      </c>
      <c r="M183" s="38">
        <f t="shared" si="51"/>
        <v>35000</v>
      </c>
      <c r="N183" s="61" t="s">
        <v>13</v>
      </c>
      <c r="O183" s="61" t="s">
        <v>14</v>
      </c>
      <c r="P183" s="6">
        <f t="shared" si="47"/>
        <v>72.099999999999994</v>
      </c>
      <c r="Q183" s="12">
        <v>44000</v>
      </c>
      <c r="R183" s="12">
        <f t="shared" si="48"/>
        <v>3172399.9999999995</v>
      </c>
      <c r="S183" s="14">
        <f t="shared" si="55"/>
        <v>3172399.9999999995</v>
      </c>
      <c r="T183" s="13">
        <f t="shared" si="49"/>
        <v>44000</v>
      </c>
      <c r="U183" s="13">
        <f t="shared" si="50"/>
        <v>98984.745762711798</v>
      </c>
      <c r="V183" s="30"/>
      <c r="W183" s="30"/>
      <c r="AD183" s="68">
        <f t="shared" si="52"/>
        <v>41000</v>
      </c>
      <c r="AE183" s="68">
        <f t="shared" si="53"/>
        <v>38239.745762711864</v>
      </c>
      <c r="AF183" s="68">
        <f t="shared" si="54"/>
        <v>2757085.6694915253</v>
      </c>
    </row>
    <row r="184" spans="2:32" ht="15.75" hidden="1">
      <c r="B184" s="2">
        <v>183</v>
      </c>
      <c r="C184" s="2" t="s">
        <v>26</v>
      </c>
      <c r="D184" s="1">
        <v>2</v>
      </c>
      <c r="E184" s="3">
        <v>2</v>
      </c>
      <c r="F184" s="50">
        <v>140</v>
      </c>
      <c r="G184" s="3">
        <v>10</v>
      </c>
      <c r="H184" s="5">
        <v>2</v>
      </c>
      <c r="I184" s="4">
        <v>35.200000000000003</v>
      </c>
      <c r="J184" s="4">
        <v>71.099999999999994</v>
      </c>
      <c r="K184" s="4">
        <v>72.2</v>
      </c>
      <c r="L184" s="4">
        <f t="shared" si="56"/>
        <v>2527000</v>
      </c>
      <c r="M184" s="38">
        <f t="shared" si="51"/>
        <v>35000</v>
      </c>
      <c r="N184" s="61" t="s">
        <v>13</v>
      </c>
      <c r="O184" s="61" t="s">
        <v>14</v>
      </c>
      <c r="P184" s="6">
        <f t="shared" si="47"/>
        <v>72.2</v>
      </c>
      <c r="Q184" s="12">
        <v>44000</v>
      </c>
      <c r="R184" s="12">
        <f t="shared" si="48"/>
        <v>3176800</v>
      </c>
      <c r="S184" s="14">
        <f t="shared" si="55"/>
        <v>3176800</v>
      </c>
      <c r="T184" s="13">
        <f t="shared" si="49"/>
        <v>44000</v>
      </c>
      <c r="U184" s="13">
        <f t="shared" si="50"/>
        <v>99122.03389830509</v>
      </c>
      <c r="V184" s="30"/>
      <c r="W184" s="30"/>
      <c r="AD184" s="68">
        <f t="shared" si="52"/>
        <v>41000</v>
      </c>
      <c r="AE184" s="68">
        <f t="shared" si="53"/>
        <v>38239.745762711864</v>
      </c>
      <c r="AF184" s="68">
        <f t="shared" si="54"/>
        <v>2760909.6440677969</v>
      </c>
    </row>
    <row r="185" spans="2:32" ht="15.75" hidden="1">
      <c r="B185" s="2">
        <v>184</v>
      </c>
      <c r="C185" s="2" t="s">
        <v>26</v>
      </c>
      <c r="D185" s="1">
        <v>2</v>
      </c>
      <c r="E185" s="3">
        <v>2</v>
      </c>
      <c r="F185" s="50">
        <v>141</v>
      </c>
      <c r="G185" s="3">
        <v>10</v>
      </c>
      <c r="H185" s="5">
        <v>3</v>
      </c>
      <c r="I185" s="4">
        <v>54.7</v>
      </c>
      <c r="J185" s="4">
        <v>96.3</v>
      </c>
      <c r="K185" s="4">
        <v>102</v>
      </c>
      <c r="L185" s="4">
        <f t="shared" si="56"/>
        <v>3570000</v>
      </c>
      <c r="M185" s="38">
        <f t="shared" si="51"/>
        <v>35000</v>
      </c>
      <c r="N185" s="61" t="s">
        <v>13</v>
      </c>
      <c r="O185" s="61" t="s">
        <v>14</v>
      </c>
      <c r="P185" s="6">
        <f t="shared" si="47"/>
        <v>102</v>
      </c>
      <c r="Q185" s="12">
        <v>43500</v>
      </c>
      <c r="R185" s="12">
        <f t="shared" si="48"/>
        <v>4437000</v>
      </c>
      <c r="S185" s="14">
        <f t="shared" si="55"/>
        <v>4437000</v>
      </c>
      <c r="T185" s="13">
        <f t="shared" si="49"/>
        <v>43500</v>
      </c>
      <c r="U185" s="13">
        <f t="shared" si="50"/>
        <v>132254.2372881356</v>
      </c>
      <c r="V185" s="30"/>
      <c r="W185" s="30"/>
      <c r="AD185" s="68">
        <f t="shared" si="52"/>
        <v>40500</v>
      </c>
      <c r="AE185" s="68">
        <f t="shared" si="53"/>
        <v>37838.516949152545</v>
      </c>
      <c r="AF185" s="68">
        <f t="shared" si="54"/>
        <v>3859528.7288135597</v>
      </c>
    </row>
    <row r="186" spans="2:32" ht="15.75" hidden="1">
      <c r="B186" s="2">
        <v>185</v>
      </c>
      <c r="C186" s="2" t="s">
        <v>26</v>
      </c>
      <c r="D186" s="1">
        <v>2</v>
      </c>
      <c r="E186" s="3">
        <v>2</v>
      </c>
      <c r="F186" s="50">
        <v>142</v>
      </c>
      <c r="G186" s="3">
        <v>11</v>
      </c>
      <c r="H186" s="5">
        <v>3</v>
      </c>
      <c r="I186" s="4">
        <v>55.8</v>
      </c>
      <c r="J186" s="4">
        <v>97.4</v>
      </c>
      <c r="K186" s="4">
        <v>103.5</v>
      </c>
      <c r="L186" s="4">
        <f t="shared" si="56"/>
        <v>3622500</v>
      </c>
      <c r="M186" s="38">
        <f t="shared" si="51"/>
        <v>35000</v>
      </c>
      <c r="N186" s="61" t="s">
        <v>13</v>
      </c>
      <c r="O186" s="61" t="s">
        <v>14</v>
      </c>
      <c r="P186" s="6">
        <f t="shared" si="47"/>
        <v>103.5</v>
      </c>
      <c r="Q186" s="12">
        <v>43000</v>
      </c>
      <c r="R186" s="12">
        <f t="shared" si="48"/>
        <v>4450500</v>
      </c>
      <c r="S186" s="14">
        <f t="shared" si="55"/>
        <v>4450500</v>
      </c>
      <c r="T186" s="13">
        <f t="shared" si="49"/>
        <v>43000</v>
      </c>
      <c r="U186" s="13">
        <f t="shared" si="50"/>
        <v>126305.08474576271</v>
      </c>
      <c r="V186" s="30"/>
      <c r="W186" s="30"/>
      <c r="AD186" s="68">
        <f t="shared" si="52"/>
        <v>40000</v>
      </c>
      <c r="AE186" s="68">
        <f t="shared" si="53"/>
        <v>37437.288135593219</v>
      </c>
      <c r="AF186" s="68">
        <f t="shared" si="54"/>
        <v>3874759.322033898</v>
      </c>
    </row>
    <row r="187" spans="2:32" ht="15.75" hidden="1">
      <c r="B187" s="2">
        <v>186</v>
      </c>
      <c r="C187" s="2" t="s">
        <v>26</v>
      </c>
      <c r="D187" s="1">
        <v>2</v>
      </c>
      <c r="E187" s="3">
        <v>2</v>
      </c>
      <c r="F187" s="50">
        <v>143</v>
      </c>
      <c r="G187" s="3">
        <v>11</v>
      </c>
      <c r="H187" s="5">
        <v>2</v>
      </c>
      <c r="I187" s="4">
        <v>35.200000000000003</v>
      </c>
      <c r="J187" s="4">
        <v>71</v>
      </c>
      <c r="K187" s="4">
        <v>72.099999999999994</v>
      </c>
      <c r="L187" s="4">
        <f t="shared" si="56"/>
        <v>2523500</v>
      </c>
      <c r="M187" s="38">
        <f t="shared" si="51"/>
        <v>35000</v>
      </c>
      <c r="N187" s="61" t="s">
        <v>13</v>
      </c>
      <c r="O187" s="61" t="s">
        <v>14</v>
      </c>
      <c r="P187" s="6">
        <f t="shared" si="47"/>
        <v>72.099999999999994</v>
      </c>
      <c r="Q187" s="12">
        <v>43500</v>
      </c>
      <c r="R187" s="12">
        <f t="shared" si="48"/>
        <v>3136349.9999999995</v>
      </c>
      <c r="S187" s="14">
        <f t="shared" si="55"/>
        <v>3136349.9999999995</v>
      </c>
      <c r="T187" s="13">
        <f t="shared" si="49"/>
        <v>43500</v>
      </c>
      <c r="U187" s="13">
        <f t="shared" si="50"/>
        <v>93485.593220338924</v>
      </c>
      <c r="V187" s="30"/>
      <c r="W187" s="30"/>
      <c r="AD187" s="68">
        <f t="shared" si="52"/>
        <v>40500</v>
      </c>
      <c r="AE187" s="68">
        <f t="shared" si="53"/>
        <v>37838.516949152545</v>
      </c>
      <c r="AF187" s="68">
        <f t="shared" si="54"/>
        <v>2728157.0720338984</v>
      </c>
    </row>
    <row r="188" spans="2:32" ht="15.75" hidden="1">
      <c r="B188" s="2">
        <v>187</v>
      </c>
      <c r="C188" s="2" t="s">
        <v>26</v>
      </c>
      <c r="D188" s="1">
        <v>2</v>
      </c>
      <c r="E188" s="3">
        <v>2</v>
      </c>
      <c r="F188" s="50">
        <v>144</v>
      </c>
      <c r="G188" s="3">
        <v>11</v>
      </c>
      <c r="H188" s="5">
        <v>2</v>
      </c>
      <c r="I188" s="4">
        <v>35.200000000000003</v>
      </c>
      <c r="J188" s="4">
        <v>71.099999999999994</v>
      </c>
      <c r="K188" s="4">
        <v>72.2</v>
      </c>
      <c r="L188" s="4">
        <f t="shared" si="56"/>
        <v>2527000</v>
      </c>
      <c r="M188" s="38">
        <f t="shared" si="51"/>
        <v>35000</v>
      </c>
      <c r="N188" s="61" t="s">
        <v>13</v>
      </c>
      <c r="O188" s="61" t="s">
        <v>14</v>
      </c>
      <c r="P188" s="6">
        <f t="shared" si="47"/>
        <v>72.2</v>
      </c>
      <c r="Q188" s="12">
        <v>43500</v>
      </c>
      <c r="R188" s="12">
        <f t="shared" si="48"/>
        <v>3140700</v>
      </c>
      <c r="S188" s="14">
        <f t="shared" si="55"/>
        <v>3140700</v>
      </c>
      <c r="T188" s="13">
        <f t="shared" si="49"/>
        <v>43500</v>
      </c>
      <c r="U188" s="13">
        <f t="shared" si="50"/>
        <v>93615.254237288129</v>
      </c>
      <c r="V188" s="30"/>
      <c r="W188" s="30"/>
      <c r="AD188" s="68">
        <f t="shared" si="52"/>
        <v>40500</v>
      </c>
      <c r="AE188" s="68">
        <f t="shared" si="53"/>
        <v>37838.516949152545</v>
      </c>
      <c r="AF188" s="68">
        <f t="shared" si="54"/>
        <v>2731940.9237288139</v>
      </c>
    </row>
    <row r="189" spans="2:32" ht="15.75" hidden="1">
      <c r="B189" s="2">
        <v>188</v>
      </c>
      <c r="C189" s="2" t="s">
        <v>26</v>
      </c>
      <c r="D189" s="1">
        <v>2</v>
      </c>
      <c r="E189" s="3">
        <v>2</v>
      </c>
      <c r="F189" s="50">
        <v>145</v>
      </c>
      <c r="G189" s="3">
        <v>11</v>
      </c>
      <c r="H189" s="5">
        <v>3</v>
      </c>
      <c r="I189" s="4">
        <v>54.7</v>
      </c>
      <c r="J189" s="4">
        <v>96.3</v>
      </c>
      <c r="K189" s="4">
        <v>102</v>
      </c>
      <c r="L189" s="4">
        <f t="shared" si="56"/>
        <v>3570000</v>
      </c>
      <c r="M189" s="38">
        <f t="shared" si="51"/>
        <v>35000</v>
      </c>
      <c r="N189" s="61" t="s">
        <v>13</v>
      </c>
      <c r="O189" s="61" t="s">
        <v>14</v>
      </c>
      <c r="P189" s="6">
        <f t="shared" si="47"/>
        <v>102</v>
      </c>
      <c r="Q189" s="12">
        <v>43000</v>
      </c>
      <c r="R189" s="12">
        <f t="shared" si="48"/>
        <v>4386000</v>
      </c>
      <c r="S189" s="14">
        <f t="shared" si="55"/>
        <v>4386000</v>
      </c>
      <c r="T189" s="13">
        <f t="shared" si="49"/>
        <v>43000</v>
      </c>
      <c r="U189" s="13">
        <f t="shared" si="50"/>
        <v>124474.57627118644</v>
      </c>
      <c r="V189" s="30"/>
      <c r="W189" s="30"/>
      <c r="AD189" s="68">
        <f t="shared" si="52"/>
        <v>40000</v>
      </c>
      <c r="AE189" s="68">
        <f t="shared" si="53"/>
        <v>37437.288135593219</v>
      </c>
      <c r="AF189" s="68">
        <f t="shared" si="54"/>
        <v>3818603.3898305083</v>
      </c>
    </row>
    <row r="190" spans="2:32" ht="15.75" hidden="1">
      <c r="B190" s="2">
        <v>189</v>
      </c>
      <c r="C190" s="2" t="s">
        <v>26</v>
      </c>
      <c r="D190" s="1">
        <v>2</v>
      </c>
      <c r="E190" s="3">
        <v>2</v>
      </c>
      <c r="F190" s="50">
        <v>146</v>
      </c>
      <c r="G190" s="3">
        <v>12</v>
      </c>
      <c r="H190" s="5">
        <v>3</v>
      </c>
      <c r="I190" s="4">
        <v>55.8</v>
      </c>
      <c r="J190" s="4">
        <v>97.4</v>
      </c>
      <c r="K190" s="4">
        <v>103.5</v>
      </c>
      <c r="L190" s="4">
        <f t="shared" si="56"/>
        <v>3622500</v>
      </c>
      <c r="M190" s="38">
        <f t="shared" si="51"/>
        <v>35000</v>
      </c>
      <c r="N190" s="61" t="s">
        <v>13</v>
      </c>
      <c r="O190" s="61" t="s">
        <v>14</v>
      </c>
      <c r="P190" s="6">
        <f t="shared" si="47"/>
        <v>103.5</v>
      </c>
      <c r="Q190" s="12">
        <v>43000</v>
      </c>
      <c r="R190" s="12">
        <f t="shared" si="48"/>
        <v>4450500</v>
      </c>
      <c r="S190" s="14">
        <f t="shared" si="55"/>
        <v>4450500</v>
      </c>
      <c r="T190" s="13">
        <f t="shared" si="49"/>
        <v>43000</v>
      </c>
      <c r="U190" s="13">
        <f t="shared" si="50"/>
        <v>126305.08474576271</v>
      </c>
      <c r="V190" s="30"/>
      <c r="W190" s="30"/>
      <c r="AD190" s="68">
        <f t="shared" si="52"/>
        <v>40000</v>
      </c>
      <c r="AE190" s="68">
        <f t="shared" si="53"/>
        <v>37437.288135593219</v>
      </c>
      <c r="AF190" s="68">
        <f t="shared" si="54"/>
        <v>3874759.322033898</v>
      </c>
    </row>
    <row r="191" spans="2:32" ht="15.75" hidden="1">
      <c r="B191" s="2">
        <v>190</v>
      </c>
      <c r="C191" s="2" t="s">
        <v>26</v>
      </c>
      <c r="D191" s="1">
        <v>2</v>
      </c>
      <c r="E191" s="3">
        <v>2</v>
      </c>
      <c r="F191" s="50">
        <v>147</v>
      </c>
      <c r="G191" s="3">
        <v>12</v>
      </c>
      <c r="H191" s="5">
        <v>2</v>
      </c>
      <c r="I191" s="4">
        <v>35.200000000000003</v>
      </c>
      <c r="J191" s="4">
        <v>71</v>
      </c>
      <c r="K191" s="4">
        <v>72.099999999999994</v>
      </c>
      <c r="L191" s="4">
        <f t="shared" si="56"/>
        <v>2523500</v>
      </c>
      <c r="M191" s="38">
        <f t="shared" si="51"/>
        <v>35000</v>
      </c>
      <c r="N191" s="61" t="s">
        <v>13</v>
      </c>
      <c r="O191" s="61" t="s">
        <v>14</v>
      </c>
      <c r="P191" s="6">
        <f t="shared" si="47"/>
        <v>72.099999999999994</v>
      </c>
      <c r="Q191" s="12">
        <v>43500</v>
      </c>
      <c r="R191" s="12">
        <f t="shared" si="48"/>
        <v>3136349.9999999995</v>
      </c>
      <c r="S191" s="14">
        <f t="shared" si="55"/>
        <v>3136349.9999999995</v>
      </c>
      <c r="T191" s="13">
        <f t="shared" si="49"/>
        <v>43500</v>
      </c>
      <c r="U191" s="13">
        <f t="shared" si="50"/>
        <v>93485.593220338924</v>
      </c>
      <c r="V191" s="30"/>
      <c r="W191" s="30"/>
      <c r="AD191" s="68">
        <f t="shared" si="52"/>
        <v>40500</v>
      </c>
      <c r="AE191" s="68">
        <f t="shared" si="53"/>
        <v>37838.516949152545</v>
      </c>
      <c r="AF191" s="68">
        <f t="shared" si="54"/>
        <v>2728157.0720338984</v>
      </c>
    </row>
    <row r="192" spans="2:32" ht="15.75" hidden="1">
      <c r="B192" s="2">
        <v>191</v>
      </c>
      <c r="C192" s="2" t="s">
        <v>26</v>
      </c>
      <c r="D192" s="1">
        <v>2</v>
      </c>
      <c r="E192" s="3">
        <v>2</v>
      </c>
      <c r="F192" s="50">
        <v>148</v>
      </c>
      <c r="G192" s="3">
        <v>12</v>
      </c>
      <c r="H192" s="5">
        <v>2</v>
      </c>
      <c r="I192" s="4">
        <v>35.200000000000003</v>
      </c>
      <c r="J192" s="4">
        <v>71.099999999999994</v>
      </c>
      <c r="K192" s="4">
        <v>72.2</v>
      </c>
      <c r="L192" s="4">
        <f t="shared" si="56"/>
        <v>2527000</v>
      </c>
      <c r="M192" s="38">
        <f t="shared" si="51"/>
        <v>35000</v>
      </c>
      <c r="N192" s="61" t="s">
        <v>13</v>
      </c>
      <c r="O192" s="61" t="s">
        <v>14</v>
      </c>
      <c r="P192" s="6">
        <f t="shared" si="47"/>
        <v>72.2</v>
      </c>
      <c r="Q192" s="12">
        <v>43500</v>
      </c>
      <c r="R192" s="12">
        <f t="shared" si="48"/>
        <v>3140700</v>
      </c>
      <c r="S192" s="14">
        <f t="shared" si="55"/>
        <v>3140700</v>
      </c>
      <c r="T192" s="13">
        <f t="shared" si="49"/>
        <v>43500</v>
      </c>
      <c r="U192" s="13">
        <f t="shared" si="50"/>
        <v>93615.254237288129</v>
      </c>
      <c r="V192" s="30"/>
      <c r="W192" s="30"/>
      <c r="AD192" s="68">
        <f t="shared" si="52"/>
        <v>40500</v>
      </c>
      <c r="AE192" s="68">
        <f t="shared" si="53"/>
        <v>37838.516949152545</v>
      </c>
      <c r="AF192" s="68">
        <f t="shared" si="54"/>
        <v>2731940.9237288139</v>
      </c>
    </row>
    <row r="193" spans="2:32" ht="15.75" hidden="1">
      <c r="B193" s="2">
        <v>192</v>
      </c>
      <c r="C193" s="2" t="s">
        <v>26</v>
      </c>
      <c r="D193" s="1">
        <v>2</v>
      </c>
      <c r="E193" s="3">
        <v>2</v>
      </c>
      <c r="F193" s="50">
        <v>150</v>
      </c>
      <c r="G193" s="3">
        <v>13</v>
      </c>
      <c r="H193" s="5">
        <v>3</v>
      </c>
      <c r="I193" s="4">
        <v>55.8</v>
      </c>
      <c r="J193" s="4">
        <v>97.4</v>
      </c>
      <c r="K193" s="4">
        <v>103.5</v>
      </c>
      <c r="L193" s="4">
        <f t="shared" si="56"/>
        <v>3622500</v>
      </c>
      <c r="M193" s="38">
        <f t="shared" si="51"/>
        <v>35000</v>
      </c>
      <c r="N193" s="61" t="s">
        <v>13</v>
      </c>
      <c r="O193" s="61" t="s">
        <v>14</v>
      </c>
      <c r="P193" s="6">
        <f t="shared" si="47"/>
        <v>103.5</v>
      </c>
      <c r="Q193" s="12">
        <v>43000</v>
      </c>
      <c r="R193" s="12">
        <f t="shared" si="48"/>
        <v>4450500</v>
      </c>
      <c r="S193" s="14">
        <f t="shared" si="55"/>
        <v>4450500</v>
      </c>
      <c r="T193" s="13">
        <f t="shared" si="49"/>
        <v>43000</v>
      </c>
      <c r="U193" s="13">
        <f t="shared" si="50"/>
        <v>126305.08474576271</v>
      </c>
      <c r="V193" s="30"/>
      <c r="W193" s="30"/>
      <c r="AD193" s="68">
        <f t="shared" si="52"/>
        <v>40000</v>
      </c>
      <c r="AE193" s="68">
        <f t="shared" si="53"/>
        <v>37437.288135593219</v>
      </c>
      <c r="AF193" s="68">
        <f t="shared" si="54"/>
        <v>3874759.322033898</v>
      </c>
    </row>
    <row r="194" spans="2:32" ht="15.75" hidden="1">
      <c r="B194" s="2">
        <v>193</v>
      </c>
      <c r="C194" s="2" t="s">
        <v>26</v>
      </c>
      <c r="D194" s="1">
        <v>2</v>
      </c>
      <c r="E194" s="3">
        <v>2</v>
      </c>
      <c r="F194" s="50">
        <v>153</v>
      </c>
      <c r="G194" s="3">
        <v>13</v>
      </c>
      <c r="H194" s="5">
        <v>3</v>
      </c>
      <c r="I194" s="4">
        <v>54.7</v>
      </c>
      <c r="J194" s="4">
        <v>96.3</v>
      </c>
      <c r="K194" s="4">
        <v>102</v>
      </c>
      <c r="L194" s="4">
        <f t="shared" si="56"/>
        <v>3570000</v>
      </c>
      <c r="M194" s="38">
        <f t="shared" si="51"/>
        <v>35000</v>
      </c>
      <c r="N194" s="61" t="s">
        <v>13</v>
      </c>
      <c r="O194" s="61" t="s">
        <v>14</v>
      </c>
      <c r="P194" s="6">
        <f t="shared" si="47"/>
        <v>102</v>
      </c>
      <c r="Q194" s="12">
        <v>43000</v>
      </c>
      <c r="R194" s="12">
        <f t="shared" si="48"/>
        <v>4386000</v>
      </c>
      <c r="S194" s="14">
        <f t="shared" si="55"/>
        <v>4386000</v>
      </c>
      <c r="T194" s="13">
        <f t="shared" si="49"/>
        <v>43000</v>
      </c>
      <c r="U194" s="13">
        <f t="shared" si="50"/>
        <v>124474.57627118644</v>
      </c>
      <c r="V194" s="30"/>
      <c r="W194" s="30"/>
      <c r="AD194" s="68">
        <f t="shared" si="52"/>
        <v>40000</v>
      </c>
      <c r="AE194" s="68">
        <f t="shared" si="53"/>
        <v>37437.288135593219</v>
      </c>
      <c r="AF194" s="68">
        <f t="shared" si="54"/>
        <v>3818603.3898305083</v>
      </c>
    </row>
    <row r="195" spans="2:32" ht="15.75" hidden="1">
      <c r="B195" s="2">
        <v>194</v>
      </c>
      <c r="C195" s="2" t="s">
        <v>26</v>
      </c>
      <c r="D195" s="1">
        <v>2</v>
      </c>
      <c r="E195" s="3">
        <v>2</v>
      </c>
      <c r="F195" s="50">
        <v>154</v>
      </c>
      <c r="G195" s="3">
        <v>14</v>
      </c>
      <c r="H195" s="5">
        <v>3</v>
      </c>
      <c r="I195" s="4">
        <v>55.8</v>
      </c>
      <c r="J195" s="4">
        <v>97.4</v>
      </c>
      <c r="K195" s="4">
        <v>103.5</v>
      </c>
      <c r="L195" s="4">
        <f t="shared" si="56"/>
        <v>3622500</v>
      </c>
      <c r="M195" s="38">
        <f t="shared" si="51"/>
        <v>35000</v>
      </c>
      <c r="N195" s="61" t="s">
        <v>13</v>
      </c>
      <c r="O195" s="61" t="s">
        <v>14</v>
      </c>
      <c r="P195" s="6">
        <f t="shared" si="47"/>
        <v>103.5</v>
      </c>
      <c r="Q195" s="12">
        <v>43000</v>
      </c>
      <c r="R195" s="12">
        <f t="shared" si="48"/>
        <v>4450500</v>
      </c>
      <c r="S195" s="14">
        <f t="shared" si="55"/>
        <v>4450500</v>
      </c>
      <c r="T195" s="13">
        <f t="shared" si="49"/>
        <v>43000</v>
      </c>
      <c r="U195" s="13">
        <f t="shared" si="50"/>
        <v>126305.08474576271</v>
      </c>
      <c r="V195" s="30"/>
      <c r="W195" s="30"/>
      <c r="AD195" s="68">
        <f t="shared" si="52"/>
        <v>40000</v>
      </c>
      <c r="AE195" s="68">
        <f t="shared" si="53"/>
        <v>37437.288135593219</v>
      </c>
      <c r="AF195" s="68">
        <f t="shared" si="54"/>
        <v>3874759.322033898</v>
      </c>
    </row>
    <row r="196" spans="2:32" ht="15.75" hidden="1">
      <c r="B196" s="2">
        <v>195</v>
      </c>
      <c r="C196" s="2" t="s">
        <v>26</v>
      </c>
      <c r="D196" s="1">
        <v>2</v>
      </c>
      <c r="E196" s="3">
        <v>2</v>
      </c>
      <c r="F196" s="50">
        <v>156</v>
      </c>
      <c r="G196" s="3">
        <v>14</v>
      </c>
      <c r="H196" s="5">
        <v>2</v>
      </c>
      <c r="I196" s="4">
        <v>35.200000000000003</v>
      </c>
      <c r="J196" s="4">
        <v>71.099999999999994</v>
      </c>
      <c r="K196" s="4">
        <v>72.2</v>
      </c>
      <c r="L196" s="4">
        <f t="shared" si="56"/>
        <v>2527000</v>
      </c>
      <c r="M196" s="38">
        <f t="shared" si="51"/>
        <v>35000</v>
      </c>
      <c r="N196" s="61" t="s">
        <v>13</v>
      </c>
      <c r="O196" s="61" t="s">
        <v>14</v>
      </c>
      <c r="P196" s="6">
        <f t="shared" si="47"/>
        <v>72.2</v>
      </c>
      <c r="Q196" s="12">
        <v>43500</v>
      </c>
      <c r="R196" s="12">
        <f t="shared" si="48"/>
        <v>3140700</v>
      </c>
      <c r="S196" s="14">
        <f t="shared" si="55"/>
        <v>3140700</v>
      </c>
      <c r="T196" s="13">
        <f t="shared" si="49"/>
        <v>43500</v>
      </c>
      <c r="U196" s="13">
        <f t="shared" si="50"/>
        <v>93615.254237288129</v>
      </c>
      <c r="V196" s="30"/>
      <c r="W196" s="30"/>
      <c r="AD196" s="68">
        <f t="shared" si="52"/>
        <v>40500</v>
      </c>
      <c r="AE196" s="68">
        <f t="shared" si="53"/>
        <v>37838.516949152545</v>
      </c>
      <c r="AF196" s="68">
        <f t="shared" si="54"/>
        <v>2731940.9237288139</v>
      </c>
    </row>
    <row r="197" spans="2:32" ht="15.75" hidden="1">
      <c r="B197" s="2">
        <v>196</v>
      </c>
      <c r="C197" s="2" t="s">
        <v>26</v>
      </c>
      <c r="D197" s="1">
        <v>2</v>
      </c>
      <c r="E197" s="3">
        <v>2</v>
      </c>
      <c r="F197" s="50">
        <v>157</v>
      </c>
      <c r="G197" s="3">
        <v>14</v>
      </c>
      <c r="H197" s="5">
        <v>3</v>
      </c>
      <c r="I197" s="4">
        <v>54.7</v>
      </c>
      <c r="J197" s="4">
        <v>96.3</v>
      </c>
      <c r="K197" s="4">
        <v>102</v>
      </c>
      <c r="L197" s="4">
        <f t="shared" si="56"/>
        <v>3570000</v>
      </c>
      <c r="M197" s="38">
        <f t="shared" si="51"/>
        <v>35000</v>
      </c>
      <c r="N197" s="61" t="s">
        <v>13</v>
      </c>
      <c r="O197" s="61" t="s">
        <v>14</v>
      </c>
      <c r="P197" s="6">
        <f t="shared" si="47"/>
        <v>102</v>
      </c>
      <c r="Q197" s="12">
        <v>43000</v>
      </c>
      <c r="R197" s="12">
        <f t="shared" si="48"/>
        <v>4386000</v>
      </c>
      <c r="S197" s="14">
        <f t="shared" si="55"/>
        <v>4386000</v>
      </c>
      <c r="T197" s="13">
        <f t="shared" si="49"/>
        <v>43000</v>
      </c>
      <c r="U197" s="13">
        <f t="shared" si="50"/>
        <v>124474.57627118644</v>
      </c>
      <c r="V197" s="30"/>
      <c r="W197" s="30"/>
      <c r="AD197" s="68">
        <f t="shared" si="52"/>
        <v>40000</v>
      </c>
      <c r="AE197" s="68">
        <f t="shared" si="53"/>
        <v>37437.288135593219</v>
      </c>
      <c r="AF197" s="68">
        <f t="shared" si="54"/>
        <v>3818603.3898305083</v>
      </c>
    </row>
    <row r="198" spans="2:32" ht="15.75" hidden="1">
      <c r="B198" s="2">
        <v>197</v>
      </c>
      <c r="C198" s="2" t="s">
        <v>26</v>
      </c>
      <c r="D198" s="1">
        <v>2</v>
      </c>
      <c r="E198" s="3">
        <v>2</v>
      </c>
      <c r="F198" s="50">
        <v>159</v>
      </c>
      <c r="G198" s="3">
        <v>15</v>
      </c>
      <c r="H198" s="5">
        <v>2</v>
      </c>
      <c r="I198" s="4">
        <v>35.200000000000003</v>
      </c>
      <c r="J198" s="4">
        <v>71</v>
      </c>
      <c r="K198" s="4">
        <v>72.099999999999994</v>
      </c>
      <c r="L198" s="4">
        <f t="shared" si="56"/>
        <v>2523500</v>
      </c>
      <c r="M198" s="38">
        <f t="shared" si="51"/>
        <v>35000</v>
      </c>
      <c r="N198" s="61" t="s">
        <v>13</v>
      </c>
      <c r="O198" s="61" t="s">
        <v>14</v>
      </c>
      <c r="P198" s="6">
        <f t="shared" si="47"/>
        <v>72.099999999999994</v>
      </c>
      <c r="Q198" s="12">
        <v>43500</v>
      </c>
      <c r="R198" s="12">
        <f t="shared" si="48"/>
        <v>3136349.9999999995</v>
      </c>
      <c r="S198" s="14">
        <f t="shared" si="55"/>
        <v>3136349.9999999995</v>
      </c>
      <c r="T198" s="13">
        <f t="shared" si="49"/>
        <v>43500</v>
      </c>
      <c r="U198" s="13">
        <f t="shared" si="50"/>
        <v>93485.593220338924</v>
      </c>
      <c r="V198" s="30"/>
      <c r="W198" s="30"/>
      <c r="AD198" s="68">
        <f t="shared" si="52"/>
        <v>40500</v>
      </c>
      <c r="AE198" s="68">
        <f t="shared" si="53"/>
        <v>37838.516949152545</v>
      </c>
      <c r="AF198" s="68">
        <f t="shared" si="54"/>
        <v>2728157.0720338984</v>
      </c>
    </row>
    <row r="199" spans="2:32" ht="15.75" hidden="1">
      <c r="B199" s="2">
        <v>198</v>
      </c>
      <c r="C199" s="2" t="s">
        <v>26</v>
      </c>
      <c r="D199" s="1">
        <v>2</v>
      </c>
      <c r="E199" s="3">
        <v>2</v>
      </c>
      <c r="F199" s="50">
        <v>161</v>
      </c>
      <c r="G199" s="3">
        <v>15</v>
      </c>
      <c r="H199" s="5">
        <v>3</v>
      </c>
      <c r="I199" s="4">
        <v>54.7</v>
      </c>
      <c r="J199" s="4">
        <v>96.3</v>
      </c>
      <c r="K199" s="4">
        <v>102</v>
      </c>
      <c r="L199" s="4">
        <f t="shared" si="56"/>
        <v>3570000</v>
      </c>
      <c r="M199" s="38">
        <f t="shared" si="51"/>
        <v>35000</v>
      </c>
      <c r="N199" s="61" t="s">
        <v>13</v>
      </c>
      <c r="O199" s="61" t="s">
        <v>14</v>
      </c>
      <c r="P199" s="6">
        <f t="shared" si="47"/>
        <v>102</v>
      </c>
      <c r="Q199" s="12">
        <v>43000</v>
      </c>
      <c r="R199" s="12">
        <f t="shared" si="48"/>
        <v>4386000</v>
      </c>
      <c r="S199" s="14">
        <f t="shared" si="55"/>
        <v>4386000</v>
      </c>
      <c r="T199" s="13">
        <f t="shared" si="49"/>
        <v>43000</v>
      </c>
      <c r="U199" s="13">
        <f t="shared" si="50"/>
        <v>124474.57627118644</v>
      </c>
      <c r="V199" s="30"/>
      <c r="W199" s="30"/>
      <c r="AD199" s="68">
        <f t="shared" si="52"/>
        <v>40000</v>
      </c>
      <c r="AE199" s="68">
        <f t="shared" si="53"/>
        <v>37437.288135593219</v>
      </c>
      <c r="AF199" s="68">
        <f t="shared" si="54"/>
        <v>3818603.3898305083</v>
      </c>
    </row>
    <row r="200" spans="2:32" ht="15.75" hidden="1">
      <c r="B200" s="2">
        <v>199</v>
      </c>
      <c r="C200" s="2" t="s">
        <v>26</v>
      </c>
      <c r="D200" s="1">
        <v>2</v>
      </c>
      <c r="E200" s="3">
        <v>2</v>
      </c>
      <c r="F200" s="50">
        <v>162</v>
      </c>
      <c r="G200" s="3">
        <v>16</v>
      </c>
      <c r="H200" s="5">
        <v>3</v>
      </c>
      <c r="I200" s="4">
        <v>55.8</v>
      </c>
      <c r="J200" s="4">
        <v>97.4</v>
      </c>
      <c r="K200" s="4">
        <v>103.5</v>
      </c>
      <c r="L200" s="4">
        <f t="shared" si="56"/>
        <v>3622500</v>
      </c>
      <c r="M200" s="38">
        <f t="shared" si="51"/>
        <v>35000</v>
      </c>
      <c r="N200" s="61" t="s">
        <v>13</v>
      </c>
      <c r="O200" s="61" t="s">
        <v>14</v>
      </c>
      <c r="P200" s="6">
        <f t="shared" si="47"/>
        <v>103.5</v>
      </c>
      <c r="Q200" s="12">
        <v>42500</v>
      </c>
      <c r="R200" s="12">
        <f t="shared" si="48"/>
        <v>4398750</v>
      </c>
      <c r="S200" s="14">
        <f t="shared" si="55"/>
        <v>4398750</v>
      </c>
      <c r="T200" s="13">
        <f t="shared" si="49"/>
        <v>42500</v>
      </c>
      <c r="U200" s="13">
        <f t="shared" si="50"/>
        <v>118411.01694915254</v>
      </c>
      <c r="V200" s="30"/>
      <c r="W200" s="30"/>
      <c r="AD200" s="68">
        <f t="shared" si="52"/>
        <v>39500</v>
      </c>
      <c r="AE200" s="68">
        <f t="shared" si="53"/>
        <v>37036.0593220339</v>
      </c>
      <c r="AF200" s="68">
        <f t="shared" si="54"/>
        <v>3833232.1398305087</v>
      </c>
    </row>
    <row r="201" spans="2:32" ht="15.75" hidden="1">
      <c r="B201" s="2">
        <v>200</v>
      </c>
      <c r="C201" s="2" t="s">
        <v>26</v>
      </c>
      <c r="D201" s="1">
        <v>2</v>
      </c>
      <c r="E201" s="3">
        <v>2</v>
      </c>
      <c r="F201" s="50">
        <v>163</v>
      </c>
      <c r="G201" s="3">
        <v>16</v>
      </c>
      <c r="H201" s="5">
        <v>2</v>
      </c>
      <c r="I201" s="4">
        <v>35.200000000000003</v>
      </c>
      <c r="J201" s="4">
        <v>71</v>
      </c>
      <c r="K201" s="4">
        <v>72.099999999999994</v>
      </c>
      <c r="L201" s="4">
        <f t="shared" si="56"/>
        <v>2523500</v>
      </c>
      <c r="M201" s="38">
        <f t="shared" si="51"/>
        <v>35000</v>
      </c>
      <c r="N201" s="61" t="s">
        <v>13</v>
      </c>
      <c r="O201" s="61" t="s">
        <v>14</v>
      </c>
      <c r="P201" s="6">
        <f t="shared" ref="P201:P223" si="57">K201</f>
        <v>72.099999999999994</v>
      </c>
      <c r="Q201" s="12">
        <v>43000</v>
      </c>
      <c r="R201" s="12">
        <f t="shared" ref="R201:R223" si="58">P201*Q201</f>
        <v>3100299.9999999995</v>
      </c>
      <c r="S201" s="14">
        <f t="shared" si="55"/>
        <v>3100299.9999999995</v>
      </c>
      <c r="T201" s="13">
        <f t="shared" ref="T201:T223" si="59">S201/P201</f>
        <v>43000</v>
      </c>
      <c r="U201" s="13">
        <f t="shared" ref="U201:U223" si="60">(S201-L201)*18/118</f>
        <v>87986.440677966035</v>
      </c>
      <c r="V201" s="30"/>
      <c r="W201" s="30"/>
      <c r="AD201" s="68">
        <f t="shared" si="52"/>
        <v>40000</v>
      </c>
      <c r="AE201" s="68">
        <f t="shared" si="53"/>
        <v>37437.288135593219</v>
      </c>
      <c r="AF201" s="68">
        <f t="shared" si="54"/>
        <v>2699228.4745762707</v>
      </c>
    </row>
    <row r="202" spans="2:32" ht="15.75" hidden="1">
      <c r="B202" s="2">
        <v>201</v>
      </c>
      <c r="C202" s="2" t="s">
        <v>26</v>
      </c>
      <c r="D202" s="1">
        <v>2</v>
      </c>
      <c r="E202" s="3">
        <v>2</v>
      </c>
      <c r="F202" s="50">
        <v>164</v>
      </c>
      <c r="G202" s="3">
        <v>16</v>
      </c>
      <c r="H202" s="5">
        <v>2</v>
      </c>
      <c r="I202" s="4">
        <v>35.200000000000003</v>
      </c>
      <c r="J202" s="4">
        <v>71.099999999999994</v>
      </c>
      <c r="K202" s="4">
        <v>72.2</v>
      </c>
      <c r="L202" s="4">
        <f t="shared" si="56"/>
        <v>2527000</v>
      </c>
      <c r="M202" s="38">
        <f t="shared" si="51"/>
        <v>35000</v>
      </c>
      <c r="N202" s="61" t="s">
        <v>13</v>
      </c>
      <c r="O202" s="61" t="s">
        <v>14</v>
      </c>
      <c r="P202" s="6">
        <f t="shared" si="57"/>
        <v>72.2</v>
      </c>
      <c r="Q202" s="12">
        <v>43000</v>
      </c>
      <c r="R202" s="12">
        <f t="shared" si="58"/>
        <v>3104600</v>
      </c>
      <c r="S202" s="14">
        <f t="shared" si="55"/>
        <v>3104600</v>
      </c>
      <c r="T202" s="13">
        <f t="shared" si="59"/>
        <v>43000</v>
      </c>
      <c r="U202" s="13">
        <f t="shared" si="60"/>
        <v>88108.474576271183</v>
      </c>
      <c r="V202" s="30"/>
      <c r="W202" s="30"/>
      <c r="AD202" s="68">
        <f t="shared" si="52"/>
        <v>40000</v>
      </c>
      <c r="AE202" s="68">
        <f t="shared" si="53"/>
        <v>37437.288135593219</v>
      </c>
      <c r="AF202" s="68">
        <f t="shared" si="54"/>
        <v>2702972.2033898304</v>
      </c>
    </row>
    <row r="203" spans="2:32" ht="15.75" hidden="1">
      <c r="B203" s="2">
        <v>202</v>
      </c>
      <c r="C203" s="2" t="s">
        <v>26</v>
      </c>
      <c r="D203" s="1">
        <v>2</v>
      </c>
      <c r="E203" s="3">
        <v>3</v>
      </c>
      <c r="F203" s="50">
        <v>172</v>
      </c>
      <c r="G203" s="3">
        <v>3</v>
      </c>
      <c r="H203" s="5">
        <v>1</v>
      </c>
      <c r="I203" s="4">
        <v>19.5</v>
      </c>
      <c r="J203" s="4">
        <v>47.2</v>
      </c>
      <c r="K203" s="4">
        <v>48.6</v>
      </c>
      <c r="L203" s="4">
        <f t="shared" si="56"/>
        <v>1701000</v>
      </c>
      <c r="M203" s="38">
        <f t="shared" si="51"/>
        <v>35000</v>
      </c>
      <c r="N203" s="61" t="s">
        <v>13</v>
      </c>
      <c r="O203" s="61" t="s">
        <v>14</v>
      </c>
      <c r="P203" s="6">
        <f t="shared" si="57"/>
        <v>48.6</v>
      </c>
      <c r="Q203" s="40">
        <v>45000</v>
      </c>
      <c r="R203" s="12">
        <f t="shared" si="58"/>
        <v>2187000</v>
      </c>
      <c r="S203" s="14">
        <f t="shared" si="55"/>
        <v>2187000</v>
      </c>
      <c r="T203" s="13">
        <f t="shared" si="59"/>
        <v>45000</v>
      </c>
      <c r="U203" s="13">
        <f t="shared" si="60"/>
        <v>74135.593220338982</v>
      </c>
      <c r="V203" s="30"/>
      <c r="W203" s="30"/>
      <c r="AD203" s="68">
        <f t="shared" si="52"/>
        <v>42000</v>
      </c>
      <c r="AE203" s="68">
        <f t="shared" si="53"/>
        <v>39042.203389830509</v>
      </c>
      <c r="AF203" s="68">
        <f t="shared" si="54"/>
        <v>1897451.0847457629</v>
      </c>
    </row>
    <row r="204" spans="2:32" ht="15.75" hidden="1">
      <c r="B204" s="2">
        <v>203</v>
      </c>
      <c r="C204" s="2" t="s">
        <v>26</v>
      </c>
      <c r="D204" s="1">
        <v>2</v>
      </c>
      <c r="E204" s="3">
        <v>3</v>
      </c>
      <c r="F204" s="50">
        <v>174</v>
      </c>
      <c r="G204" s="3">
        <v>3</v>
      </c>
      <c r="H204" s="5">
        <v>1</v>
      </c>
      <c r="I204" s="4">
        <v>19</v>
      </c>
      <c r="J204" s="4">
        <v>45.6</v>
      </c>
      <c r="K204" s="4">
        <v>46.7</v>
      </c>
      <c r="L204" s="4">
        <f t="shared" si="56"/>
        <v>1634500</v>
      </c>
      <c r="M204" s="38">
        <f t="shared" si="51"/>
        <v>35000</v>
      </c>
      <c r="N204" s="61" t="s">
        <v>13</v>
      </c>
      <c r="O204" s="61" t="s">
        <v>14</v>
      </c>
      <c r="P204" s="6">
        <f t="shared" si="57"/>
        <v>46.7</v>
      </c>
      <c r="Q204" s="40">
        <v>45000</v>
      </c>
      <c r="R204" s="12">
        <f t="shared" si="58"/>
        <v>2101500</v>
      </c>
      <c r="S204" s="14">
        <f t="shared" si="55"/>
        <v>2101500</v>
      </c>
      <c r="T204" s="13">
        <f t="shared" si="59"/>
        <v>45000</v>
      </c>
      <c r="U204" s="13">
        <f t="shared" si="60"/>
        <v>71237.288135593219</v>
      </c>
      <c r="V204" s="30"/>
      <c r="W204" s="30"/>
      <c r="AD204" s="68">
        <f t="shared" si="52"/>
        <v>42000</v>
      </c>
      <c r="AE204" s="68">
        <f t="shared" si="53"/>
        <v>39042.203389830509</v>
      </c>
      <c r="AF204" s="68">
        <f t="shared" si="54"/>
        <v>1823270.8983050848</v>
      </c>
    </row>
    <row r="205" spans="2:32" ht="15.75" hidden="1">
      <c r="B205" s="2">
        <v>204</v>
      </c>
      <c r="C205" s="2" t="s">
        <v>26</v>
      </c>
      <c r="D205" s="1">
        <v>2</v>
      </c>
      <c r="E205" s="3">
        <v>3</v>
      </c>
      <c r="F205" s="50">
        <v>177</v>
      </c>
      <c r="G205" s="3">
        <v>3</v>
      </c>
      <c r="H205" s="5">
        <v>1</v>
      </c>
      <c r="I205" s="4">
        <v>19.5</v>
      </c>
      <c r="J205" s="4">
        <v>44.3</v>
      </c>
      <c r="K205" s="4">
        <v>45.7</v>
      </c>
      <c r="L205" s="4">
        <f t="shared" si="56"/>
        <v>1599500</v>
      </c>
      <c r="M205" s="38">
        <f t="shared" si="51"/>
        <v>35000</v>
      </c>
      <c r="N205" s="61" t="s">
        <v>13</v>
      </c>
      <c r="O205" s="61" t="s">
        <v>14</v>
      </c>
      <c r="P205" s="6">
        <f t="shared" si="57"/>
        <v>45.7</v>
      </c>
      <c r="Q205" s="40">
        <v>45000</v>
      </c>
      <c r="R205" s="12">
        <f t="shared" si="58"/>
        <v>2056500.0000000002</v>
      </c>
      <c r="S205" s="14">
        <f t="shared" si="55"/>
        <v>2056500.0000000002</v>
      </c>
      <c r="T205" s="13">
        <f t="shared" si="59"/>
        <v>45000</v>
      </c>
      <c r="U205" s="13">
        <f t="shared" si="60"/>
        <v>69711.864406779699</v>
      </c>
      <c r="V205" s="30"/>
      <c r="W205" s="30"/>
      <c r="AD205" s="68">
        <f t="shared" si="52"/>
        <v>42000</v>
      </c>
      <c r="AE205" s="68">
        <f t="shared" si="53"/>
        <v>39042.203389830509</v>
      </c>
      <c r="AF205" s="68">
        <f t="shared" si="54"/>
        <v>1784228.6949152544</v>
      </c>
    </row>
    <row r="206" spans="2:32" ht="15.75" hidden="1">
      <c r="B206" s="2">
        <v>205</v>
      </c>
      <c r="C206" s="2" t="s">
        <v>26</v>
      </c>
      <c r="D206" s="1">
        <v>2</v>
      </c>
      <c r="E206" s="3">
        <v>3</v>
      </c>
      <c r="F206" s="50">
        <v>179</v>
      </c>
      <c r="G206" s="3">
        <v>4</v>
      </c>
      <c r="H206" s="5">
        <v>2</v>
      </c>
      <c r="I206" s="4">
        <v>35.299999999999997</v>
      </c>
      <c r="J206" s="4">
        <v>72.3</v>
      </c>
      <c r="K206" s="4">
        <v>76.099999999999994</v>
      </c>
      <c r="L206" s="4">
        <f t="shared" si="56"/>
        <v>2663500</v>
      </c>
      <c r="M206" s="38">
        <f t="shared" si="51"/>
        <v>35000</v>
      </c>
      <c r="N206" s="61" t="s">
        <v>13</v>
      </c>
      <c r="O206" s="61" t="s">
        <v>14</v>
      </c>
      <c r="P206" s="6">
        <f t="shared" si="57"/>
        <v>76.099999999999994</v>
      </c>
      <c r="Q206" s="40">
        <v>44500</v>
      </c>
      <c r="R206" s="12">
        <f t="shared" si="58"/>
        <v>3386449.9999999995</v>
      </c>
      <c r="S206" s="14">
        <f t="shared" si="55"/>
        <v>3386449.9999999995</v>
      </c>
      <c r="T206" s="13">
        <f t="shared" si="59"/>
        <v>44500</v>
      </c>
      <c r="U206" s="13">
        <f t="shared" si="60"/>
        <v>110280.50847457621</v>
      </c>
      <c r="V206" s="30"/>
      <c r="W206" s="30"/>
      <c r="AD206" s="68">
        <f t="shared" si="52"/>
        <v>41500</v>
      </c>
      <c r="AE206" s="68">
        <f t="shared" si="53"/>
        <v>38640.97457627119</v>
      </c>
      <c r="AF206" s="68">
        <f t="shared" si="54"/>
        <v>2940578.1652542371</v>
      </c>
    </row>
    <row r="207" spans="2:32" ht="15.75" hidden="1">
      <c r="B207" s="2">
        <v>206</v>
      </c>
      <c r="C207" s="2" t="s">
        <v>26</v>
      </c>
      <c r="D207" s="1">
        <v>2</v>
      </c>
      <c r="E207" s="3">
        <v>3</v>
      </c>
      <c r="F207" s="64">
        <v>182</v>
      </c>
      <c r="G207" s="3">
        <v>4</v>
      </c>
      <c r="H207" s="5">
        <v>2</v>
      </c>
      <c r="I207" s="4">
        <v>33.299999999999997</v>
      </c>
      <c r="J207" s="4">
        <v>67.099999999999994</v>
      </c>
      <c r="K207" s="4">
        <v>69.8</v>
      </c>
      <c r="L207" s="4">
        <f t="shared" si="56"/>
        <v>2443000</v>
      </c>
      <c r="M207" s="38">
        <f t="shared" si="51"/>
        <v>35000</v>
      </c>
      <c r="N207" s="61" t="s">
        <v>13</v>
      </c>
      <c r="O207" s="61" t="s">
        <v>14</v>
      </c>
      <c r="P207" s="6">
        <f t="shared" si="57"/>
        <v>69.8</v>
      </c>
      <c r="Q207" s="65">
        <v>48000</v>
      </c>
      <c r="R207" s="12">
        <f t="shared" si="58"/>
        <v>3350400</v>
      </c>
      <c r="S207" s="14">
        <f t="shared" si="55"/>
        <v>3350400</v>
      </c>
      <c r="T207" s="13">
        <f t="shared" si="59"/>
        <v>48000</v>
      </c>
      <c r="U207" s="13">
        <f t="shared" si="60"/>
        <v>138416.94915254237</v>
      </c>
      <c r="V207" s="30"/>
      <c r="W207" s="30"/>
      <c r="AD207" s="68">
        <f t="shared" si="52"/>
        <v>45000</v>
      </c>
      <c r="AE207" s="68">
        <f t="shared" si="53"/>
        <v>41449.576271186437</v>
      </c>
      <c r="AF207" s="68">
        <f t="shared" si="54"/>
        <v>2893180.4237288134</v>
      </c>
    </row>
    <row r="208" spans="2:32" ht="15.75" hidden="1">
      <c r="B208" s="2">
        <v>207</v>
      </c>
      <c r="C208" s="2" t="s">
        <v>26</v>
      </c>
      <c r="D208" s="1">
        <v>2</v>
      </c>
      <c r="E208" s="3">
        <v>3</v>
      </c>
      <c r="F208" s="50">
        <v>195</v>
      </c>
      <c r="G208" s="3">
        <v>6</v>
      </c>
      <c r="H208" s="5">
        <v>1</v>
      </c>
      <c r="I208" s="4">
        <v>19.5</v>
      </c>
      <c r="J208" s="4">
        <v>44.3</v>
      </c>
      <c r="K208" s="4">
        <v>45.7</v>
      </c>
      <c r="L208" s="4">
        <f t="shared" si="56"/>
        <v>1599500</v>
      </c>
      <c r="M208" s="38">
        <f t="shared" si="51"/>
        <v>35000</v>
      </c>
      <c r="N208" s="61" t="s">
        <v>13</v>
      </c>
      <c r="O208" s="61" t="s">
        <v>14</v>
      </c>
      <c r="P208" s="6">
        <f t="shared" si="57"/>
        <v>45.7</v>
      </c>
      <c r="Q208" s="12">
        <v>44500</v>
      </c>
      <c r="R208" s="12">
        <f t="shared" si="58"/>
        <v>2033650.0000000002</v>
      </c>
      <c r="S208" s="14">
        <f t="shared" si="55"/>
        <v>2033650.0000000002</v>
      </c>
      <c r="T208" s="13">
        <f t="shared" si="59"/>
        <v>44500</v>
      </c>
      <c r="U208" s="13">
        <f t="shared" si="60"/>
        <v>66226.271186440703</v>
      </c>
      <c r="V208" s="30"/>
      <c r="W208" s="30"/>
      <c r="AD208" s="68">
        <f t="shared" si="52"/>
        <v>41500</v>
      </c>
      <c r="AE208" s="68">
        <f t="shared" si="53"/>
        <v>38640.97457627119</v>
      </c>
      <c r="AF208" s="68">
        <f t="shared" si="54"/>
        <v>1765892.5381355935</v>
      </c>
    </row>
    <row r="209" spans="2:32" s="55" customFormat="1">
      <c r="B209" s="54">
        <v>208</v>
      </c>
      <c r="C209" s="54" t="s">
        <v>26</v>
      </c>
      <c r="D209" s="54">
        <v>2</v>
      </c>
      <c r="E209" s="54">
        <v>3</v>
      </c>
      <c r="F209" s="54">
        <v>197</v>
      </c>
      <c r="G209" s="54">
        <v>7</v>
      </c>
      <c r="H209" s="56">
        <v>2</v>
      </c>
      <c r="I209" s="57">
        <v>35.299999999999997</v>
      </c>
      <c r="J209" s="57">
        <v>72.3</v>
      </c>
      <c r="K209" s="57">
        <v>76.099999999999994</v>
      </c>
      <c r="L209" s="57">
        <f t="shared" si="56"/>
        <v>2663500</v>
      </c>
      <c r="M209" s="57"/>
      <c r="N209" s="54" t="s">
        <v>33</v>
      </c>
      <c r="O209" s="54" t="s">
        <v>14</v>
      </c>
      <c r="P209" s="57">
        <f t="shared" si="57"/>
        <v>76.099999999999994</v>
      </c>
      <c r="Q209" s="58">
        <v>42000</v>
      </c>
      <c r="R209" s="58">
        <f t="shared" si="58"/>
        <v>3196199.9999999995</v>
      </c>
      <c r="S209" s="57">
        <f t="shared" si="55"/>
        <v>3196199.9999999995</v>
      </c>
      <c r="T209" s="58">
        <f t="shared" si="59"/>
        <v>42000</v>
      </c>
      <c r="U209" s="58">
        <f t="shared" si="60"/>
        <v>81259.322033898236</v>
      </c>
      <c r="V209" s="54"/>
      <c r="W209" s="54"/>
    </row>
    <row r="210" spans="2:32" ht="15.75" hidden="1">
      <c r="B210" s="2">
        <v>209</v>
      </c>
      <c r="C210" s="2" t="s">
        <v>26</v>
      </c>
      <c r="D210" s="1">
        <v>2</v>
      </c>
      <c r="E210" s="3">
        <v>3</v>
      </c>
      <c r="F210" s="50">
        <v>198</v>
      </c>
      <c r="G210" s="3">
        <v>7</v>
      </c>
      <c r="H210" s="5">
        <v>1</v>
      </c>
      <c r="I210" s="4">
        <v>19</v>
      </c>
      <c r="J210" s="4">
        <v>47.2</v>
      </c>
      <c r="K210" s="4">
        <v>48.3</v>
      </c>
      <c r="L210" s="4">
        <f t="shared" si="56"/>
        <v>1690500</v>
      </c>
      <c r="M210" s="38">
        <f t="shared" ref="M210:M221" si="61">L210/K210</f>
        <v>35000</v>
      </c>
      <c r="N210" s="61" t="s">
        <v>13</v>
      </c>
      <c r="O210" s="61" t="s">
        <v>14</v>
      </c>
      <c r="P210" s="6">
        <f t="shared" si="57"/>
        <v>48.3</v>
      </c>
      <c r="Q210" s="12">
        <v>44500</v>
      </c>
      <c r="R210" s="12">
        <f t="shared" si="58"/>
        <v>2149350</v>
      </c>
      <c r="S210" s="14">
        <f>Q210*P210</f>
        <v>2149350</v>
      </c>
      <c r="T210" s="13">
        <f t="shared" si="59"/>
        <v>44500</v>
      </c>
      <c r="U210" s="13">
        <f t="shared" si="60"/>
        <v>69994.067796610165</v>
      </c>
      <c r="V210" s="30"/>
      <c r="W210" s="30"/>
      <c r="AD210" s="68">
        <f t="shared" ref="AD210:AD221" si="62">Q210-3000</f>
        <v>41500</v>
      </c>
      <c r="AE210" s="68">
        <f t="shared" ref="AE210:AE221" si="63">AD210-(AD210*4.5%)-(AD210-M210)*18/118</f>
        <v>38640.97457627119</v>
      </c>
      <c r="AF210" s="68">
        <f t="shared" ref="AF210:AF221" si="64">AE210*P210</f>
        <v>1866359.0720338984</v>
      </c>
    </row>
    <row r="211" spans="2:32" ht="15.75" hidden="1">
      <c r="B211" s="2">
        <v>210</v>
      </c>
      <c r="C211" s="2" t="s">
        <v>26</v>
      </c>
      <c r="D211" s="1">
        <v>2</v>
      </c>
      <c r="E211" s="3">
        <v>3</v>
      </c>
      <c r="F211" s="50">
        <v>202</v>
      </c>
      <c r="G211" s="3">
        <v>8</v>
      </c>
      <c r="H211" s="5">
        <v>1</v>
      </c>
      <c r="I211" s="4">
        <v>19.5</v>
      </c>
      <c r="J211" s="4">
        <v>47.2</v>
      </c>
      <c r="K211" s="4">
        <v>48.6</v>
      </c>
      <c r="L211" s="4">
        <f t="shared" si="56"/>
        <v>1701000</v>
      </c>
      <c r="M211" s="38">
        <f t="shared" si="61"/>
        <v>35000</v>
      </c>
      <c r="N211" s="61" t="s">
        <v>13</v>
      </c>
      <c r="O211" s="61" t="s">
        <v>14</v>
      </c>
      <c r="P211" s="6">
        <f t="shared" si="57"/>
        <v>48.6</v>
      </c>
      <c r="Q211" s="12">
        <v>44500</v>
      </c>
      <c r="R211" s="12">
        <f t="shared" si="58"/>
        <v>2162700</v>
      </c>
      <c r="S211" s="14">
        <f t="shared" ref="S211:S221" si="65">Q211*P211</f>
        <v>2162700</v>
      </c>
      <c r="T211" s="13">
        <f t="shared" si="59"/>
        <v>44500</v>
      </c>
      <c r="U211" s="13">
        <f t="shared" si="60"/>
        <v>70428.813559322036</v>
      </c>
      <c r="V211" s="30"/>
      <c r="W211" s="30"/>
      <c r="AD211" s="68">
        <f t="shared" si="62"/>
        <v>41500</v>
      </c>
      <c r="AE211" s="68">
        <f t="shared" si="63"/>
        <v>38640.97457627119</v>
      </c>
      <c r="AF211" s="68">
        <f t="shared" si="64"/>
        <v>1877951.3644067799</v>
      </c>
    </row>
    <row r="212" spans="2:32" ht="15.75" hidden="1">
      <c r="B212" s="2">
        <v>211</v>
      </c>
      <c r="C212" s="2" t="s">
        <v>26</v>
      </c>
      <c r="D212" s="1">
        <v>2</v>
      </c>
      <c r="E212" s="3">
        <v>3</v>
      </c>
      <c r="F212" s="50">
        <v>211</v>
      </c>
      <c r="G212" s="3">
        <v>9</v>
      </c>
      <c r="H212" s="5">
        <v>2</v>
      </c>
      <c r="I212" s="4">
        <v>35.200000000000003</v>
      </c>
      <c r="J212" s="4">
        <v>69</v>
      </c>
      <c r="K212" s="4">
        <v>70.099999999999994</v>
      </c>
      <c r="L212" s="4">
        <f t="shared" si="56"/>
        <v>2453500</v>
      </c>
      <c r="M212" s="38">
        <f t="shared" si="61"/>
        <v>35000</v>
      </c>
      <c r="N212" s="61" t="s">
        <v>13</v>
      </c>
      <c r="O212" s="61" t="s">
        <v>14</v>
      </c>
      <c r="P212" s="6">
        <f t="shared" si="57"/>
        <v>70.099999999999994</v>
      </c>
      <c r="Q212" s="12">
        <v>44000</v>
      </c>
      <c r="R212" s="12">
        <f t="shared" si="58"/>
        <v>3084399.9999999995</v>
      </c>
      <c r="S212" s="14">
        <f t="shared" si="65"/>
        <v>3084399.9999999995</v>
      </c>
      <c r="T212" s="13">
        <f t="shared" si="59"/>
        <v>44000</v>
      </c>
      <c r="U212" s="13">
        <f t="shared" si="60"/>
        <v>96238.983050847397</v>
      </c>
      <c r="V212" s="30"/>
      <c r="W212" s="30"/>
      <c r="AD212" s="68">
        <f t="shared" si="62"/>
        <v>41000</v>
      </c>
      <c r="AE212" s="68">
        <f t="shared" si="63"/>
        <v>38239.745762711864</v>
      </c>
      <c r="AF212" s="68">
        <f t="shared" si="64"/>
        <v>2680606.1779661016</v>
      </c>
    </row>
    <row r="213" spans="2:32" ht="15.75" hidden="1">
      <c r="B213" s="2">
        <v>212</v>
      </c>
      <c r="C213" s="2" t="s">
        <v>26</v>
      </c>
      <c r="D213" s="1">
        <v>2</v>
      </c>
      <c r="E213" s="3">
        <v>3</v>
      </c>
      <c r="F213" s="50">
        <v>220</v>
      </c>
      <c r="G213" s="3">
        <v>11</v>
      </c>
      <c r="H213" s="5">
        <v>1</v>
      </c>
      <c r="I213" s="4">
        <v>19.5</v>
      </c>
      <c r="J213" s="4">
        <v>47.2</v>
      </c>
      <c r="K213" s="4">
        <v>48.6</v>
      </c>
      <c r="L213" s="4">
        <f t="shared" si="56"/>
        <v>1701000</v>
      </c>
      <c r="M213" s="38">
        <f t="shared" si="61"/>
        <v>35000</v>
      </c>
      <c r="N213" s="61" t="s">
        <v>13</v>
      </c>
      <c r="O213" s="61" t="s">
        <v>14</v>
      </c>
      <c r="P213" s="6">
        <f t="shared" si="57"/>
        <v>48.6</v>
      </c>
      <c r="Q213" s="12">
        <v>44000</v>
      </c>
      <c r="R213" s="12">
        <f t="shared" si="58"/>
        <v>2138400</v>
      </c>
      <c r="S213" s="14">
        <f t="shared" si="65"/>
        <v>2138400</v>
      </c>
      <c r="T213" s="13">
        <f t="shared" si="59"/>
        <v>44000</v>
      </c>
      <c r="U213" s="13">
        <f t="shared" si="60"/>
        <v>66722.03389830509</v>
      </c>
      <c r="V213" s="30"/>
      <c r="W213" s="30"/>
      <c r="AD213" s="68">
        <f t="shared" si="62"/>
        <v>41000</v>
      </c>
      <c r="AE213" s="68">
        <f t="shared" si="63"/>
        <v>38239.745762711864</v>
      </c>
      <c r="AF213" s="68">
        <f t="shared" si="64"/>
        <v>1858451.6440677966</v>
      </c>
    </row>
    <row r="214" spans="2:32" ht="15.75" hidden="1">
      <c r="B214" s="2">
        <v>213</v>
      </c>
      <c r="C214" s="2" t="s">
        <v>26</v>
      </c>
      <c r="D214" s="1">
        <v>2</v>
      </c>
      <c r="E214" s="3">
        <v>3</v>
      </c>
      <c r="F214" s="50">
        <v>221</v>
      </c>
      <c r="G214" s="3">
        <v>11</v>
      </c>
      <c r="H214" s="5">
        <v>2</v>
      </c>
      <c r="I214" s="4">
        <v>35.299999999999997</v>
      </c>
      <c r="J214" s="4">
        <v>72.3</v>
      </c>
      <c r="K214" s="4">
        <v>76.099999999999994</v>
      </c>
      <c r="L214" s="4">
        <f t="shared" si="56"/>
        <v>2663500</v>
      </c>
      <c r="M214" s="38">
        <f t="shared" si="61"/>
        <v>35000</v>
      </c>
      <c r="N214" s="61" t="s">
        <v>13</v>
      </c>
      <c r="O214" s="61" t="s">
        <v>14</v>
      </c>
      <c r="P214" s="6">
        <f t="shared" si="57"/>
        <v>76.099999999999994</v>
      </c>
      <c r="Q214" s="12">
        <v>43500</v>
      </c>
      <c r="R214" s="12">
        <f t="shared" si="58"/>
        <v>3310349.9999999995</v>
      </c>
      <c r="S214" s="14">
        <f t="shared" si="65"/>
        <v>3310349.9999999995</v>
      </c>
      <c r="T214" s="13">
        <f t="shared" si="59"/>
        <v>43500</v>
      </c>
      <c r="U214" s="13">
        <f t="shared" si="60"/>
        <v>98672.033898305017</v>
      </c>
      <c r="V214" s="30"/>
      <c r="W214" s="30"/>
      <c r="AD214" s="68">
        <f t="shared" si="62"/>
        <v>40500</v>
      </c>
      <c r="AE214" s="68">
        <f t="shared" si="63"/>
        <v>37838.516949152545</v>
      </c>
      <c r="AF214" s="68">
        <f t="shared" si="64"/>
        <v>2879511.1398305083</v>
      </c>
    </row>
    <row r="215" spans="2:32" ht="15.75" hidden="1">
      <c r="B215" s="2">
        <v>214</v>
      </c>
      <c r="C215" s="2" t="s">
        <v>26</v>
      </c>
      <c r="D215" s="1">
        <v>2</v>
      </c>
      <c r="E215" s="3">
        <v>3</v>
      </c>
      <c r="F215" s="50">
        <v>223</v>
      </c>
      <c r="G215" s="3">
        <v>11</v>
      </c>
      <c r="H215" s="5">
        <v>2</v>
      </c>
      <c r="I215" s="4">
        <v>35.200000000000003</v>
      </c>
      <c r="J215" s="4">
        <v>69</v>
      </c>
      <c r="K215" s="4">
        <v>70.099999999999994</v>
      </c>
      <c r="L215" s="4">
        <f t="shared" si="56"/>
        <v>2453500</v>
      </c>
      <c r="M215" s="38">
        <f t="shared" si="61"/>
        <v>35000</v>
      </c>
      <c r="N215" s="61" t="s">
        <v>13</v>
      </c>
      <c r="O215" s="61" t="s">
        <v>14</v>
      </c>
      <c r="P215" s="6">
        <f t="shared" si="57"/>
        <v>70.099999999999994</v>
      </c>
      <c r="Q215" s="12">
        <v>43500</v>
      </c>
      <c r="R215" s="12">
        <f t="shared" si="58"/>
        <v>3049349.9999999995</v>
      </c>
      <c r="S215" s="14">
        <f t="shared" si="65"/>
        <v>3049349.9999999995</v>
      </c>
      <c r="T215" s="13">
        <f t="shared" si="59"/>
        <v>43500</v>
      </c>
      <c r="U215" s="13">
        <f t="shared" si="60"/>
        <v>90892.37288135587</v>
      </c>
      <c r="V215" s="30"/>
      <c r="W215" s="30"/>
      <c r="AD215" s="68">
        <f t="shared" si="62"/>
        <v>40500</v>
      </c>
      <c r="AE215" s="68">
        <f t="shared" si="63"/>
        <v>37838.516949152545</v>
      </c>
      <c r="AF215" s="68">
        <f t="shared" si="64"/>
        <v>2652480.0381355933</v>
      </c>
    </row>
    <row r="216" spans="2:32" ht="15.75" hidden="1">
      <c r="B216" s="2">
        <v>215</v>
      </c>
      <c r="C216" s="2" t="s">
        <v>26</v>
      </c>
      <c r="D216" s="1">
        <v>2</v>
      </c>
      <c r="E216" s="3">
        <v>3</v>
      </c>
      <c r="F216" s="64">
        <v>224</v>
      </c>
      <c r="G216" s="3">
        <v>11</v>
      </c>
      <c r="H216" s="5">
        <v>2</v>
      </c>
      <c r="I216" s="4">
        <v>33.299999999999997</v>
      </c>
      <c r="J216" s="4">
        <v>67.099999999999994</v>
      </c>
      <c r="K216" s="4">
        <v>69.8</v>
      </c>
      <c r="L216" s="4">
        <f t="shared" si="56"/>
        <v>2443000</v>
      </c>
      <c r="M216" s="38">
        <f t="shared" si="61"/>
        <v>35000</v>
      </c>
      <c r="N216" s="61" t="s">
        <v>13</v>
      </c>
      <c r="O216" s="61" t="s">
        <v>14</v>
      </c>
      <c r="P216" s="6">
        <f t="shared" si="57"/>
        <v>69.8</v>
      </c>
      <c r="Q216" s="66">
        <v>48000</v>
      </c>
      <c r="R216" s="12">
        <f t="shared" si="58"/>
        <v>3350400</v>
      </c>
      <c r="S216" s="14">
        <f t="shared" si="65"/>
        <v>3350400</v>
      </c>
      <c r="T216" s="13">
        <f t="shared" si="59"/>
        <v>48000</v>
      </c>
      <c r="U216" s="13">
        <f t="shared" si="60"/>
        <v>138416.94915254237</v>
      </c>
      <c r="V216" s="30"/>
      <c r="W216" s="30"/>
      <c r="AD216" s="68">
        <f t="shared" si="62"/>
        <v>45000</v>
      </c>
      <c r="AE216" s="68">
        <f t="shared" si="63"/>
        <v>41449.576271186437</v>
      </c>
      <c r="AF216" s="68">
        <f t="shared" si="64"/>
        <v>2893180.4237288134</v>
      </c>
    </row>
    <row r="217" spans="2:32" ht="15.75" hidden="1">
      <c r="B217" s="2">
        <v>216</v>
      </c>
      <c r="C217" s="2" t="s">
        <v>26</v>
      </c>
      <c r="D217" s="1">
        <v>2</v>
      </c>
      <c r="E217" s="3">
        <v>3</v>
      </c>
      <c r="F217" s="50">
        <v>228</v>
      </c>
      <c r="G217" s="3">
        <v>12</v>
      </c>
      <c r="H217" s="5">
        <v>1</v>
      </c>
      <c r="I217" s="4">
        <v>19</v>
      </c>
      <c r="J217" s="4">
        <v>47.2</v>
      </c>
      <c r="K217" s="4">
        <v>48.3</v>
      </c>
      <c r="L217" s="4">
        <f t="shared" si="56"/>
        <v>1690500</v>
      </c>
      <c r="M217" s="38">
        <f t="shared" si="61"/>
        <v>35000</v>
      </c>
      <c r="N217" s="61" t="s">
        <v>13</v>
      </c>
      <c r="O217" s="61" t="s">
        <v>14</v>
      </c>
      <c r="P217" s="6">
        <f t="shared" si="57"/>
        <v>48.3</v>
      </c>
      <c r="Q217" s="12">
        <v>44000</v>
      </c>
      <c r="R217" s="12">
        <f t="shared" si="58"/>
        <v>2125200</v>
      </c>
      <c r="S217" s="14">
        <f t="shared" si="65"/>
        <v>2125200</v>
      </c>
      <c r="T217" s="13">
        <f t="shared" si="59"/>
        <v>44000</v>
      </c>
      <c r="U217" s="13">
        <f t="shared" si="60"/>
        <v>66310.169491525419</v>
      </c>
      <c r="V217" s="30"/>
      <c r="W217" s="30"/>
      <c r="AD217" s="68">
        <f t="shared" si="62"/>
        <v>41000</v>
      </c>
      <c r="AE217" s="68">
        <f t="shared" si="63"/>
        <v>38239.745762711864</v>
      </c>
      <c r="AF217" s="68">
        <f t="shared" si="64"/>
        <v>1846979.720338983</v>
      </c>
    </row>
    <row r="218" spans="2:32" ht="15.75" hidden="1">
      <c r="B218" s="2">
        <v>217</v>
      </c>
      <c r="C218" s="2" t="s">
        <v>26</v>
      </c>
      <c r="D218" s="1">
        <v>2</v>
      </c>
      <c r="E218" s="3">
        <v>3</v>
      </c>
      <c r="F218" s="50">
        <v>238</v>
      </c>
      <c r="G218" s="3">
        <v>14</v>
      </c>
      <c r="H218" s="5">
        <v>1</v>
      </c>
      <c r="I218" s="4">
        <v>19.5</v>
      </c>
      <c r="J218" s="4">
        <v>47.2</v>
      </c>
      <c r="K218" s="4">
        <v>48.6</v>
      </c>
      <c r="L218" s="4">
        <f t="shared" si="56"/>
        <v>1701000</v>
      </c>
      <c r="M218" s="38">
        <f t="shared" si="61"/>
        <v>35000</v>
      </c>
      <c r="N218" s="61" t="s">
        <v>13</v>
      </c>
      <c r="O218" s="61" t="s">
        <v>14</v>
      </c>
      <c r="P218" s="6">
        <f t="shared" si="57"/>
        <v>48.6</v>
      </c>
      <c r="Q218" s="12">
        <v>44000</v>
      </c>
      <c r="R218" s="12">
        <f t="shared" si="58"/>
        <v>2138400</v>
      </c>
      <c r="S218" s="14">
        <f t="shared" si="65"/>
        <v>2138400</v>
      </c>
      <c r="T218" s="13">
        <f t="shared" si="59"/>
        <v>44000</v>
      </c>
      <c r="U218" s="13">
        <f t="shared" si="60"/>
        <v>66722.03389830509</v>
      </c>
      <c r="V218" s="30"/>
      <c r="W218" s="30"/>
      <c r="AD218" s="68">
        <f t="shared" si="62"/>
        <v>41000</v>
      </c>
      <c r="AE218" s="68">
        <f t="shared" si="63"/>
        <v>38239.745762711864</v>
      </c>
      <c r="AF218" s="68">
        <f t="shared" si="64"/>
        <v>1858451.6440677966</v>
      </c>
    </row>
    <row r="219" spans="2:32" ht="15.75" hidden="1">
      <c r="B219" s="2">
        <v>218</v>
      </c>
      <c r="C219" s="2" t="s">
        <v>26</v>
      </c>
      <c r="D219" s="1">
        <v>2</v>
      </c>
      <c r="E219" s="3">
        <v>3</v>
      </c>
      <c r="F219" s="50">
        <v>239</v>
      </c>
      <c r="G219" s="3">
        <v>14</v>
      </c>
      <c r="H219" s="5">
        <v>2</v>
      </c>
      <c r="I219" s="4">
        <v>35.299999999999997</v>
      </c>
      <c r="J219" s="4">
        <v>72.3</v>
      </c>
      <c r="K219" s="4">
        <v>76.099999999999994</v>
      </c>
      <c r="L219" s="4">
        <f t="shared" si="56"/>
        <v>2663500</v>
      </c>
      <c r="M219" s="38">
        <f t="shared" si="61"/>
        <v>35000</v>
      </c>
      <c r="N219" s="61" t="s">
        <v>13</v>
      </c>
      <c r="O219" s="61" t="s">
        <v>14</v>
      </c>
      <c r="P219" s="6">
        <f t="shared" si="57"/>
        <v>76.099999999999994</v>
      </c>
      <c r="Q219" s="12">
        <v>43500</v>
      </c>
      <c r="R219" s="12">
        <f t="shared" si="58"/>
        <v>3310349.9999999995</v>
      </c>
      <c r="S219" s="14">
        <f t="shared" si="65"/>
        <v>3310349.9999999995</v>
      </c>
      <c r="T219" s="13">
        <f t="shared" si="59"/>
        <v>43500</v>
      </c>
      <c r="U219" s="13">
        <f t="shared" si="60"/>
        <v>98672.033898305017</v>
      </c>
      <c r="V219" s="30"/>
      <c r="W219" s="30"/>
      <c r="AD219" s="68">
        <f t="shared" si="62"/>
        <v>40500</v>
      </c>
      <c r="AE219" s="68">
        <f t="shared" si="63"/>
        <v>37838.516949152545</v>
      </c>
      <c r="AF219" s="68">
        <f t="shared" si="64"/>
        <v>2879511.1398305083</v>
      </c>
    </row>
    <row r="220" spans="2:32" ht="15.75" hidden="1">
      <c r="B220" s="2">
        <v>219</v>
      </c>
      <c r="C220" s="2" t="s">
        <v>26</v>
      </c>
      <c r="D220" s="1">
        <v>2</v>
      </c>
      <c r="E220" s="3">
        <v>3</v>
      </c>
      <c r="F220" s="50">
        <v>247</v>
      </c>
      <c r="G220" s="3">
        <v>15</v>
      </c>
      <c r="H220" s="5">
        <v>2</v>
      </c>
      <c r="I220" s="4">
        <v>35.200000000000003</v>
      </c>
      <c r="J220" s="4">
        <v>69</v>
      </c>
      <c r="K220" s="4">
        <v>70.099999999999994</v>
      </c>
      <c r="L220" s="4">
        <f t="shared" si="56"/>
        <v>2453500</v>
      </c>
      <c r="M220" s="38">
        <f t="shared" si="61"/>
        <v>35000</v>
      </c>
      <c r="N220" s="61" t="s">
        <v>13</v>
      </c>
      <c r="O220" s="61" t="s">
        <v>14</v>
      </c>
      <c r="P220" s="6">
        <f t="shared" si="57"/>
        <v>70.099999999999994</v>
      </c>
      <c r="Q220" s="12">
        <v>43500</v>
      </c>
      <c r="R220" s="12">
        <f t="shared" si="58"/>
        <v>3049349.9999999995</v>
      </c>
      <c r="S220" s="14">
        <f t="shared" si="65"/>
        <v>3049349.9999999995</v>
      </c>
      <c r="T220" s="13">
        <f t="shared" si="59"/>
        <v>43500</v>
      </c>
      <c r="U220" s="13">
        <f t="shared" si="60"/>
        <v>90892.37288135587</v>
      </c>
      <c r="V220" s="30"/>
      <c r="W220" s="30"/>
      <c r="AD220" s="68">
        <f t="shared" si="62"/>
        <v>40500</v>
      </c>
      <c r="AE220" s="68">
        <f t="shared" si="63"/>
        <v>37838.516949152545</v>
      </c>
      <c r="AF220" s="68">
        <f t="shared" si="64"/>
        <v>2652480.0381355933</v>
      </c>
    </row>
    <row r="221" spans="2:32" ht="15.75" hidden="1">
      <c r="B221" s="2">
        <v>220</v>
      </c>
      <c r="C221" s="2" t="s">
        <v>26</v>
      </c>
      <c r="D221" s="1">
        <v>2</v>
      </c>
      <c r="E221" s="3">
        <v>3</v>
      </c>
      <c r="F221" s="50">
        <v>249</v>
      </c>
      <c r="G221" s="3">
        <v>15</v>
      </c>
      <c r="H221" s="5">
        <v>1</v>
      </c>
      <c r="I221" s="4">
        <v>19.5</v>
      </c>
      <c r="J221" s="4">
        <v>44.3</v>
      </c>
      <c r="K221" s="4">
        <v>45.7</v>
      </c>
      <c r="L221" s="4">
        <f t="shared" si="56"/>
        <v>1599500</v>
      </c>
      <c r="M221" s="38">
        <f t="shared" si="61"/>
        <v>35000</v>
      </c>
      <c r="N221" s="61" t="s">
        <v>13</v>
      </c>
      <c r="O221" s="61" t="s">
        <v>14</v>
      </c>
      <c r="P221" s="6">
        <f t="shared" si="57"/>
        <v>45.7</v>
      </c>
      <c r="Q221" s="12">
        <v>44000</v>
      </c>
      <c r="R221" s="12">
        <f t="shared" si="58"/>
        <v>2010800.0000000002</v>
      </c>
      <c r="S221" s="14">
        <f t="shared" si="65"/>
        <v>2010800.0000000002</v>
      </c>
      <c r="T221" s="13">
        <f t="shared" si="59"/>
        <v>44000</v>
      </c>
      <c r="U221" s="13">
        <f t="shared" si="60"/>
        <v>62740.677966101728</v>
      </c>
      <c r="V221" s="30"/>
      <c r="W221" s="30"/>
      <c r="AD221" s="68">
        <f t="shared" si="62"/>
        <v>41000</v>
      </c>
      <c r="AE221" s="68">
        <f t="shared" si="63"/>
        <v>38239.745762711864</v>
      </c>
      <c r="AF221" s="68">
        <f t="shared" si="64"/>
        <v>1747556.3813559322</v>
      </c>
    </row>
    <row r="222" spans="2:32" s="55" customFormat="1">
      <c r="B222" s="54">
        <v>221</v>
      </c>
      <c r="C222" s="54" t="s">
        <v>26</v>
      </c>
      <c r="D222" s="54">
        <v>2</v>
      </c>
      <c r="E222" s="54">
        <v>3</v>
      </c>
      <c r="F222" s="54">
        <v>252</v>
      </c>
      <c r="G222" s="54">
        <v>16</v>
      </c>
      <c r="H222" s="56">
        <v>1</v>
      </c>
      <c r="I222" s="57">
        <v>19</v>
      </c>
      <c r="J222" s="57">
        <v>47.2</v>
      </c>
      <c r="K222" s="57">
        <v>48.3</v>
      </c>
      <c r="L222" s="57">
        <f t="shared" si="56"/>
        <v>1690500</v>
      </c>
      <c r="M222" s="57"/>
      <c r="N222" s="54" t="s">
        <v>33</v>
      </c>
      <c r="O222" s="54" t="s">
        <v>14</v>
      </c>
      <c r="P222" s="57">
        <f t="shared" si="57"/>
        <v>48.3</v>
      </c>
      <c r="Q222" s="58">
        <v>35000</v>
      </c>
      <c r="R222" s="58">
        <f t="shared" si="58"/>
        <v>1690500</v>
      </c>
      <c r="S222" s="57">
        <v>2052750</v>
      </c>
      <c r="T222" s="58">
        <f t="shared" si="59"/>
        <v>42500</v>
      </c>
      <c r="U222" s="58">
        <f t="shared" si="60"/>
        <v>55258.47457627119</v>
      </c>
      <c r="V222" s="54"/>
      <c r="W222" s="54"/>
    </row>
    <row r="223" spans="2:32" ht="15.75" hidden="1">
      <c r="B223" s="2">
        <v>222</v>
      </c>
      <c r="C223" s="2" t="s">
        <v>26</v>
      </c>
      <c r="D223" s="1">
        <v>2</v>
      </c>
      <c r="E223" s="3">
        <v>3</v>
      </c>
      <c r="F223" s="64">
        <v>254</v>
      </c>
      <c r="G223" s="3">
        <v>16</v>
      </c>
      <c r="H223" s="5">
        <v>2</v>
      </c>
      <c r="I223" s="4">
        <v>33.299999999999997</v>
      </c>
      <c r="J223" s="4">
        <v>67.099999999999994</v>
      </c>
      <c r="K223" s="4">
        <v>69.8</v>
      </c>
      <c r="L223" s="4">
        <f t="shared" si="56"/>
        <v>2443000</v>
      </c>
      <c r="M223" s="38">
        <f t="shared" ref="M223:M229" si="66">L223/K223</f>
        <v>35000</v>
      </c>
      <c r="N223" s="61" t="s">
        <v>13</v>
      </c>
      <c r="O223" s="61" t="s">
        <v>14</v>
      </c>
      <c r="P223" s="6">
        <f t="shared" si="57"/>
        <v>69.8</v>
      </c>
      <c r="Q223" s="66">
        <v>48000</v>
      </c>
      <c r="R223" s="12">
        <f t="shared" si="58"/>
        <v>3350400</v>
      </c>
      <c r="S223" s="14">
        <f>Q223*P223</f>
        <v>3350400</v>
      </c>
      <c r="T223" s="13">
        <f t="shared" si="59"/>
        <v>48000</v>
      </c>
      <c r="U223" s="13">
        <f t="shared" si="60"/>
        <v>138416.94915254237</v>
      </c>
      <c r="V223" s="30"/>
      <c r="W223" s="30"/>
      <c r="AD223" s="68">
        <f t="shared" ref="AD223:AD229" si="67">Q223-3000</f>
        <v>45000</v>
      </c>
      <c r="AE223" s="68">
        <f t="shared" ref="AE223:AE229" si="68">AD223-(AD223*4.5%)-(AD223-M223)*18/118</f>
        <v>41449.576271186437</v>
      </c>
      <c r="AF223" s="68">
        <f t="shared" ref="AF223:AF229" si="69">AE223*P223</f>
        <v>2893180.4237288134</v>
      </c>
    </row>
    <row r="224" spans="2:32" ht="15.75" hidden="1">
      <c r="B224" s="2">
        <v>223</v>
      </c>
      <c r="C224" s="2" t="s">
        <v>32</v>
      </c>
      <c r="D224" s="1">
        <v>2</v>
      </c>
      <c r="E224" s="3">
        <v>2</v>
      </c>
      <c r="F224" s="7">
        <v>111</v>
      </c>
      <c r="G224" s="3">
        <v>3</v>
      </c>
      <c r="H224" s="5">
        <v>2</v>
      </c>
      <c r="I224" s="4">
        <v>35.200000000000003</v>
      </c>
      <c r="J224" s="4">
        <v>69.400000000000006</v>
      </c>
      <c r="K224" s="4">
        <v>70.5</v>
      </c>
      <c r="L224" s="4">
        <f t="shared" si="56"/>
        <v>2467500</v>
      </c>
      <c r="M224" s="38">
        <f t="shared" si="66"/>
        <v>35000</v>
      </c>
      <c r="N224" s="61" t="s">
        <v>13</v>
      </c>
      <c r="O224" s="61" t="s">
        <v>14</v>
      </c>
      <c r="P224" s="6">
        <f t="shared" ref="P224:P229" si="70">K224</f>
        <v>70.5</v>
      </c>
      <c r="Q224" s="40">
        <v>44500</v>
      </c>
      <c r="R224" s="12">
        <f t="shared" ref="R224:R229" si="71">P224*Q224</f>
        <v>3137250</v>
      </c>
      <c r="S224" s="14">
        <f t="shared" ref="S224:S229" si="72">Q224*P224</f>
        <v>3137250</v>
      </c>
      <c r="T224" s="13">
        <f t="shared" ref="T224:T229" si="73">S224/P224</f>
        <v>44500</v>
      </c>
      <c r="U224" s="13">
        <f t="shared" ref="U224:U229" si="74">(S224-L224)*18/118</f>
        <v>102165.25423728813</v>
      </c>
      <c r="V224" s="30"/>
      <c r="W224" s="30"/>
      <c r="AD224" s="68">
        <f t="shared" si="67"/>
        <v>41500</v>
      </c>
      <c r="AE224" s="68">
        <f t="shared" si="68"/>
        <v>38640.97457627119</v>
      </c>
      <c r="AF224" s="68">
        <f t="shared" si="69"/>
        <v>2724188.707627119</v>
      </c>
    </row>
    <row r="225" spans="2:32" ht="15.75" hidden="1">
      <c r="B225" s="2">
        <v>224</v>
      </c>
      <c r="C225" s="2" t="s">
        <v>32</v>
      </c>
      <c r="D225" s="1">
        <v>2</v>
      </c>
      <c r="E225" s="3">
        <v>2</v>
      </c>
      <c r="F225" s="7">
        <v>116</v>
      </c>
      <c r="G225" s="3">
        <v>4</v>
      </c>
      <c r="H225" s="5">
        <v>2</v>
      </c>
      <c r="I225" s="4">
        <v>35.200000000000003</v>
      </c>
      <c r="J225" s="4">
        <v>71.099999999999994</v>
      </c>
      <c r="K225" s="4">
        <v>72.2</v>
      </c>
      <c r="L225" s="4">
        <f t="shared" si="56"/>
        <v>2527000</v>
      </c>
      <c r="M225" s="38">
        <f t="shared" si="66"/>
        <v>35000</v>
      </c>
      <c r="N225" s="61" t="s">
        <v>13</v>
      </c>
      <c r="O225" s="61" t="s">
        <v>14</v>
      </c>
      <c r="P225" s="6">
        <f t="shared" si="70"/>
        <v>72.2</v>
      </c>
      <c r="Q225" s="40">
        <v>44500</v>
      </c>
      <c r="R225" s="12">
        <f t="shared" si="71"/>
        <v>3212900</v>
      </c>
      <c r="S225" s="14">
        <f t="shared" si="72"/>
        <v>3212900</v>
      </c>
      <c r="T225" s="13">
        <f t="shared" si="73"/>
        <v>44500</v>
      </c>
      <c r="U225" s="13">
        <f t="shared" si="74"/>
        <v>104628.81355932204</v>
      </c>
      <c r="V225" s="30"/>
      <c r="W225" s="30"/>
      <c r="AD225" s="68">
        <f t="shared" si="67"/>
        <v>41500</v>
      </c>
      <c r="AE225" s="68">
        <f t="shared" si="68"/>
        <v>38640.97457627119</v>
      </c>
      <c r="AF225" s="68">
        <f t="shared" si="69"/>
        <v>2789878.3644067799</v>
      </c>
    </row>
    <row r="226" spans="2:32" ht="15.75" hidden="1">
      <c r="B226" s="2">
        <v>225</v>
      </c>
      <c r="C226" s="2" t="s">
        <v>32</v>
      </c>
      <c r="D226" s="1">
        <v>2</v>
      </c>
      <c r="E226" s="3">
        <v>2</v>
      </c>
      <c r="F226" s="7">
        <v>121</v>
      </c>
      <c r="G226" s="3">
        <v>5</v>
      </c>
      <c r="H226" s="5">
        <v>3</v>
      </c>
      <c r="I226" s="4">
        <v>54.7</v>
      </c>
      <c r="J226" s="4">
        <v>96.3</v>
      </c>
      <c r="K226" s="4">
        <v>102</v>
      </c>
      <c r="L226" s="4">
        <f t="shared" si="56"/>
        <v>3570000</v>
      </c>
      <c r="M226" s="38">
        <f t="shared" si="66"/>
        <v>35000</v>
      </c>
      <c r="N226" s="61" t="s">
        <v>13</v>
      </c>
      <c r="O226" s="61" t="s">
        <v>14</v>
      </c>
      <c r="P226" s="6">
        <f t="shared" si="70"/>
        <v>102</v>
      </c>
      <c r="Q226" s="12">
        <v>44000</v>
      </c>
      <c r="R226" s="12">
        <f t="shared" si="71"/>
        <v>4488000</v>
      </c>
      <c r="S226" s="14">
        <f t="shared" si="72"/>
        <v>4488000</v>
      </c>
      <c r="T226" s="13">
        <f t="shared" si="73"/>
        <v>44000</v>
      </c>
      <c r="U226" s="13">
        <f t="shared" si="74"/>
        <v>140033.89830508476</v>
      </c>
      <c r="V226" s="30"/>
      <c r="W226" s="30"/>
      <c r="AD226" s="68">
        <f t="shared" si="67"/>
        <v>41000</v>
      </c>
      <c r="AE226" s="68">
        <f t="shared" si="68"/>
        <v>38239.745762711864</v>
      </c>
      <c r="AF226" s="68">
        <f t="shared" si="69"/>
        <v>3900454.0677966103</v>
      </c>
    </row>
    <row r="227" spans="2:32" ht="15.75" hidden="1">
      <c r="B227" s="2">
        <v>226</v>
      </c>
      <c r="C227" s="2" t="s">
        <v>32</v>
      </c>
      <c r="D227" s="1">
        <v>2</v>
      </c>
      <c r="E227" s="3">
        <v>1</v>
      </c>
      <c r="F227" s="7">
        <v>5</v>
      </c>
      <c r="G227" s="3">
        <v>2</v>
      </c>
      <c r="H227" s="5">
        <v>1</v>
      </c>
      <c r="I227" s="4">
        <v>19</v>
      </c>
      <c r="J227" s="4">
        <v>44.9</v>
      </c>
      <c r="K227" s="4">
        <v>46</v>
      </c>
      <c r="L227" s="4">
        <f t="shared" si="56"/>
        <v>1610000</v>
      </c>
      <c r="M227" s="38">
        <f t="shared" si="66"/>
        <v>35000</v>
      </c>
      <c r="N227" s="61" t="s">
        <v>13</v>
      </c>
      <c r="O227" s="61" t="s">
        <v>14</v>
      </c>
      <c r="P227" s="6">
        <f t="shared" si="70"/>
        <v>46</v>
      </c>
      <c r="Q227" s="12">
        <v>45000</v>
      </c>
      <c r="R227" s="12">
        <f t="shared" si="71"/>
        <v>2070000</v>
      </c>
      <c r="S227" s="14">
        <f t="shared" si="72"/>
        <v>2070000</v>
      </c>
      <c r="T227" s="13">
        <f t="shared" si="73"/>
        <v>45000</v>
      </c>
      <c r="U227" s="13">
        <f t="shared" si="74"/>
        <v>70169.491525423728</v>
      </c>
      <c r="V227" s="30"/>
      <c r="W227" s="30"/>
      <c r="AD227" s="68">
        <f t="shared" si="67"/>
        <v>42000</v>
      </c>
      <c r="AE227" s="68">
        <f t="shared" si="68"/>
        <v>39042.203389830509</v>
      </c>
      <c r="AF227" s="68">
        <f t="shared" si="69"/>
        <v>1795941.3559322034</v>
      </c>
    </row>
    <row r="228" spans="2:32" ht="15.75" hidden="1">
      <c r="B228" s="2">
        <v>227</v>
      </c>
      <c r="C228" s="2" t="s">
        <v>32</v>
      </c>
      <c r="D228" s="1">
        <v>2</v>
      </c>
      <c r="E228" s="3">
        <v>1</v>
      </c>
      <c r="F228" s="7">
        <v>10</v>
      </c>
      <c r="G228" s="3">
        <v>3</v>
      </c>
      <c r="H228" s="5">
        <v>1</v>
      </c>
      <c r="I228" s="4">
        <v>18.600000000000001</v>
      </c>
      <c r="J228" s="4">
        <v>43.6</v>
      </c>
      <c r="K228" s="4">
        <v>45.4</v>
      </c>
      <c r="L228" s="4">
        <f t="shared" si="56"/>
        <v>1589000</v>
      </c>
      <c r="M228" s="38">
        <f t="shared" si="66"/>
        <v>35000</v>
      </c>
      <c r="N228" s="61" t="s">
        <v>13</v>
      </c>
      <c r="O228" s="61" t="s">
        <v>14</v>
      </c>
      <c r="P228" s="6">
        <f t="shared" si="70"/>
        <v>45.4</v>
      </c>
      <c r="Q228" s="40">
        <v>45000</v>
      </c>
      <c r="R228" s="12">
        <f t="shared" si="71"/>
        <v>2043000</v>
      </c>
      <c r="S228" s="14">
        <f t="shared" si="72"/>
        <v>2043000</v>
      </c>
      <c r="T228" s="13">
        <f t="shared" si="73"/>
        <v>45000</v>
      </c>
      <c r="U228" s="13">
        <f t="shared" si="74"/>
        <v>69254.237288135599</v>
      </c>
      <c r="V228" s="30"/>
      <c r="W228" s="30"/>
      <c r="AD228" s="68">
        <f t="shared" si="67"/>
        <v>42000</v>
      </c>
      <c r="AE228" s="68">
        <f t="shared" si="68"/>
        <v>39042.203389830509</v>
      </c>
      <c r="AF228" s="68">
        <f t="shared" si="69"/>
        <v>1772516.0338983051</v>
      </c>
    </row>
    <row r="229" spans="2:32" ht="15.75" hidden="1">
      <c r="B229" s="2">
        <v>228</v>
      </c>
      <c r="C229" s="2" t="s">
        <v>32</v>
      </c>
      <c r="D229" s="1">
        <v>2</v>
      </c>
      <c r="E229" s="3">
        <v>1</v>
      </c>
      <c r="F229" s="7">
        <v>16</v>
      </c>
      <c r="G229" s="3">
        <v>4</v>
      </c>
      <c r="H229" s="5">
        <v>1</v>
      </c>
      <c r="I229" s="4">
        <v>18.899999999999999</v>
      </c>
      <c r="J229" s="4">
        <v>47.3</v>
      </c>
      <c r="K229" s="4">
        <v>48.2</v>
      </c>
      <c r="L229" s="4">
        <f t="shared" si="56"/>
        <v>1687000</v>
      </c>
      <c r="M229" s="38">
        <f t="shared" si="66"/>
        <v>35000</v>
      </c>
      <c r="N229" s="61" t="s">
        <v>13</v>
      </c>
      <c r="O229" s="61" t="s">
        <v>14</v>
      </c>
      <c r="P229" s="6">
        <f t="shared" si="70"/>
        <v>48.2</v>
      </c>
      <c r="Q229" s="12">
        <v>45000</v>
      </c>
      <c r="R229" s="12">
        <f t="shared" si="71"/>
        <v>2169000</v>
      </c>
      <c r="S229" s="14">
        <f t="shared" si="72"/>
        <v>2169000</v>
      </c>
      <c r="T229" s="13">
        <f t="shared" si="73"/>
        <v>45000</v>
      </c>
      <c r="U229" s="13">
        <f t="shared" si="74"/>
        <v>73525.423728813563</v>
      </c>
      <c r="V229" s="30"/>
      <c r="W229" s="30"/>
      <c r="AD229" s="68">
        <f t="shared" si="67"/>
        <v>42000</v>
      </c>
      <c r="AE229" s="68">
        <f t="shared" si="68"/>
        <v>39042.203389830509</v>
      </c>
      <c r="AF229" s="68">
        <f t="shared" si="69"/>
        <v>1881834.2033898307</v>
      </c>
    </row>
    <row r="230" spans="2:32" s="10" customFormat="1" hidden="1">
      <c r="B230" s="581" t="s">
        <v>22</v>
      </c>
      <c r="C230" s="581"/>
      <c r="D230" s="581"/>
      <c r="E230" s="581"/>
      <c r="F230" s="581"/>
      <c r="G230" s="581"/>
      <c r="H230" s="581"/>
      <c r="I230" s="19">
        <f>SUM(I2:I229)</f>
        <v>6646.9999999999991</v>
      </c>
      <c r="J230" s="19">
        <f>SUM(J2:J229)</f>
        <v>13862.799999999996</v>
      </c>
      <c r="K230" s="19">
        <f>SUM(K2:K229)</f>
        <v>14369.900000000021</v>
      </c>
      <c r="L230" s="19">
        <f>SUM(L2:L229)</f>
        <v>502108900</v>
      </c>
      <c r="M230" s="19"/>
      <c r="N230" s="61"/>
      <c r="O230" s="61"/>
      <c r="P230" s="19">
        <f>SUM(P2:P229)</f>
        <v>14369.900000000021</v>
      </c>
      <c r="Q230" s="20"/>
      <c r="R230" s="19">
        <f>SUM(R2:R229)</f>
        <v>631568050</v>
      </c>
      <c r="S230" s="19"/>
      <c r="T230" s="20"/>
      <c r="U230" s="19"/>
      <c r="V230" s="29"/>
      <c r="W230" s="29"/>
    </row>
    <row r="232" spans="2:32">
      <c r="P232" s="8">
        <f>SUBTOTAL(9,P2:P229)</f>
        <v>473.90000000000003</v>
      </c>
      <c r="AF232" s="8">
        <f>SUBTOTAL(9,AF2:AF229)</f>
        <v>0</v>
      </c>
    </row>
    <row r="233" spans="2:32">
      <c r="AE233" s="8" t="s">
        <v>38</v>
      </c>
      <c r="AF233" s="8">
        <f>AF232/P232</f>
        <v>0</v>
      </c>
    </row>
  </sheetData>
  <autoFilter ref="B1:W230">
    <filterColumn colId="1"/>
    <filterColumn colId="2"/>
    <filterColumn colId="4"/>
    <filterColumn colId="6"/>
    <filterColumn colId="11"/>
    <filterColumn colId="12">
      <filters>
        <filter val="оформлено"/>
      </filters>
    </filterColumn>
  </autoFilter>
  <mergeCells count="1">
    <mergeCell ref="B230:H230"/>
  </mergeCells>
  <conditionalFormatting sqref="N2:N229">
    <cfRule type="containsText" dxfId="10" priority="6" operator="containsText" text="Продано">
      <formula>NOT(ISERROR(SEARCH("Продано",N2)))</formula>
    </cfRule>
  </conditionalFormatting>
  <conditionalFormatting sqref="N1:N1048576">
    <cfRule type="containsText" dxfId="9" priority="1" operator="containsText" text="продано">
      <formula>NOT(ISERROR(SEARCH("продано",N1)))</formula>
    </cfRule>
    <cfRule type="containsText" dxfId="8" priority="2" operator="containsText" text="бронь">
      <formula>NOT(ISERROR(SEARCH("бронь",N1)))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E304"/>
  <sheetViews>
    <sheetView tabSelected="1" zoomScale="110" zoomScaleNormal="110" workbookViewId="0">
      <pane ySplit="1" topLeftCell="A2" activePane="bottomLeft" state="frozen"/>
      <selection pane="bottomLeft" activeCell="AC107" sqref="AC107"/>
    </sheetView>
  </sheetViews>
  <sheetFormatPr defaultColWidth="9.140625" defaultRowHeight="15"/>
  <cols>
    <col min="1" max="1" width="7.140625" style="8" customWidth="1"/>
    <col min="2" max="4" width="9.28515625" style="8" customWidth="1"/>
    <col min="5" max="5" width="12" style="119" customWidth="1"/>
    <col min="6" max="6" width="8.42578125" style="119" customWidth="1"/>
    <col min="7" max="7" width="9.140625" style="122" customWidth="1"/>
    <col min="8" max="8" width="10.7109375" style="119" hidden="1" customWidth="1"/>
    <col min="9" max="9" width="15.7109375" style="119" hidden="1" customWidth="1"/>
    <col min="10" max="10" width="16.7109375" style="122" customWidth="1"/>
    <col min="11" max="11" width="11" style="119" hidden="1" customWidth="1"/>
    <col min="12" max="12" width="13.140625" style="119" hidden="1" customWidth="1"/>
    <col min="13" max="13" width="17" style="119" hidden="1" customWidth="1"/>
    <col min="14" max="15" width="17" style="122" hidden="1" customWidth="1"/>
    <col min="16" max="16" width="18.28515625" style="580" customWidth="1"/>
    <col min="17" max="17" width="18.42578125" style="580" customWidth="1"/>
    <col min="18" max="18" width="17" style="119" customWidth="1"/>
    <col min="19" max="19" width="17" style="119" hidden="1" customWidth="1"/>
    <col min="20" max="21" width="17.140625" style="119" hidden="1" customWidth="1"/>
    <col min="22" max="22" width="12.28515625" style="119" hidden="1" customWidth="1"/>
    <col min="23" max="24" width="14.28515625" style="119" hidden="1" customWidth="1"/>
    <col min="25" max="25" width="17.28515625" style="119" hidden="1" customWidth="1"/>
    <col min="26" max="27" width="0" style="119" hidden="1" customWidth="1"/>
    <col min="28" max="31" width="9.140625" style="119"/>
    <col min="32" max="16384" width="9.140625" style="8"/>
  </cols>
  <sheetData>
    <row r="1" spans="1:27" s="151" customFormat="1" ht="102.75" thickBot="1">
      <c r="A1" s="120" t="s">
        <v>1</v>
      </c>
      <c r="B1" s="148" t="s">
        <v>2</v>
      </c>
      <c r="C1" s="120" t="s">
        <v>56</v>
      </c>
      <c r="D1" s="148" t="s">
        <v>57</v>
      </c>
      <c r="E1" s="124" t="s">
        <v>3</v>
      </c>
      <c r="F1" s="148" t="s">
        <v>4</v>
      </c>
      <c r="G1" s="124" t="s">
        <v>5</v>
      </c>
      <c r="H1" s="121" t="s">
        <v>6</v>
      </c>
      <c r="I1" s="121" t="s">
        <v>7</v>
      </c>
      <c r="J1" s="132" t="s">
        <v>62</v>
      </c>
      <c r="K1" s="120" t="s">
        <v>12</v>
      </c>
      <c r="L1" s="149" t="s">
        <v>58</v>
      </c>
      <c r="M1" s="149" t="s">
        <v>59</v>
      </c>
      <c r="N1" s="124" t="s">
        <v>66</v>
      </c>
      <c r="O1" s="120" t="s">
        <v>67</v>
      </c>
      <c r="P1" s="577" t="s">
        <v>85</v>
      </c>
      <c r="Q1" s="577" t="s">
        <v>86</v>
      </c>
      <c r="R1" s="120" t="s">
        <v>10</v>
      </c>
      <c r="S1" s="120" t="s">
        <v>60</v>
      </c>
      <c r="T1" s="120" t="s">
        <v>18</v>
      </c>
      <c r="U1" s="120" t="s">
        <v>87</v>
      </c>
      <c r="V1" s="150" t="s">
        <v>34</v>
      </c>
      <c r="W1" s="150" t="s">
        <v>35</v>
      </c>
      <c r="X1" s="150" t="s">
        <v>64</v>
      </c>
      <c r="Y1" s="150" t="s">
        <v>65</v>
      </c>
      <c r="Z1" s="151">
        <v>39000</v>
      </c>
      <c r="AA1" s="151">
        <f>Z1-(Z1*20%)</f>
        <v>31200</v>
      </c>
    </row>
    <row r="2" spans="1:27" s="154" customFormat="1" ht="12.75" customHeight="1">
      <c r="A2" s="115">
        <v>2</v>
      </c>
      <c r="B2" s="115">
        <v>1</v>
      </c>
      <c r="C2" s="115">
        <v>3</v>
      </c>
      <c r="D2" s="115">
        <v>3</v>
      </c>
      <c r="E2" s="131">
        <v>17</v>
      </c>
      <c r="F2" s="115">
        <v>4</v>
      </c>
      <c r="G2" s="158">
        <v>1</v>
      </c>
      <c r="H2" s="116">
        <v>18.600000000000001</v>
      </c>
      <c r="I2" s="116">
        <v>43.6</v>
      </c>
      <c r="J2" s="141">
        <v>45.4</v>
      </c>
      <c r="K2" s="116">
        <f t="shared" ref="K2:K30" si="0">J2</f>
        <v>45.4</v>
      </c>
      <c r="L2" s="118">
        <v>45000</v>
      </c>
      <c r="M2" s="118">
        <f t="shared" ref="M2:M30" si="1">K2*L2</f>
        <v>2043000</v>
      </c>
      <c r="N2" s="143">
        <v>45000</v>
      </c>
      <c r="O2" s="118">
        <v>2000</v>
      </c>
      <c r="P2" s="578">
        <f>Шахматка!H93</f>
        <v>51500</v>
      </c>
      <c r="Q2" s="578">
        <f t="shared" ref="Q2:Q8" si="2">P2*J2</f>
        <v>2338100</v>
      </c>
      <c r="R2" s="117" t="s">
        <v>13</v>
      </c>
      <c r="S2" s="118"/>
      <c r="T2" s="116">
        <f t="shared" ref="T2:T8" si="3">L2*K2</f>
        <v>2043000</v>
      </c>
      <c r="U2" s="116">
        <v>40930</v>
      </c>
      <c r="V2" s="153">
        <f t="shared" ref="V2:V8" si="4">P2-3000</f>
        <v>48500</v>
      </c>
      <c r="W2" s="153">
        <f>V2-(V2*4.5%)-(V2-U2)*20/120</f>
        <v>45055.833333333336</v>
      </c>
      <c r="X2" s="153">
        <f t="shared" ref="X2:X65" si="5">V2*J2</f>
        <v>2201900</v>
      </c>
      <c r="Y2" s="153">
        <f t="shared" ref="Y2:Y65" si="6">W2*J2</f>
        <v>2045534.8333333335</v>
      </c>
      <c r="AA2" s="176">
        <f t="shared" ref="AA2:AA12" si="7">V2-$AA$1</f>
        <v>17300</v>
      </c>
    </row>
    <row r="3" spans="1:27" s="154" customFormat="1" ht="12.75" customHeight="1">
      <c r="A3" s="115">
        <v>2</v>
      </c>
      <c r="B3" s="115">
        <v>1</v>
      </c>
      <c r="C3" s="115">
        <v>3</v>
      </c>
      <c r="D3" s="115">
        <v>3</v>
      </c>
      <c r="E3" s="131">
        <v>24</v>
      </c>
      <c r="F3" s="115">
        <v>5</v>
      </c>
      <c r="G3" s="158">
        <v>1</v>
      </c>
      <c r="H3" s="116">
        <v>18.600000000000001</v>
      </c>
      <c r="I3" s="116">
        <v>43.6</v>
      </c>
      <c r="J3" s="141">
        <v>45.4</v>
      </c>
      <c r="K3" s="116">
        <f t="shared" si="0"/>
        <v>45.4</v>
      </c>
      <c r="L3" s="118">
        <v>45000</v>
      </c>
      <c r="M3" s="118">
        <f t="shared" si="1"/>
        <v>2043000</v>
      </c>
      <c r="N3" s="143">
        <v>45000</v>
      </c>
      <c r="O3" s="118">
        <v>2000</v>
      </c>
      <c r="P3" s="578">
        <f>Шахматка!H93</f>
        <v>51500</v>
      </c>
      <c r="Q3" s="578">
        <f t="shared" si="2"/>
        <v>2338100</v>
      </c>
      <c r="R3" s="117" t="s">
        <v>13</v>
      </c>
      <c r="S3" s="118"/>
      <c r="T3" s="116">
        <f t="shared" si="3"/>
        <v>2043000</v>
      </c>
      <c r="U3" s="116">
        <v>40930</v>
      </c>
      <c r="V3" s="153">
        <f t="shared" si="4"/>
        <v>48500</v>
      </c>
      <c r="W3" s="153">
        <f>V3-(V3*4.5%)-(V3-U3)*20/120</f>
        <v>45055.833333333336</v>
      </c>
      <c r="X3" s="153">
        <f t="shared" si="5"/>
        <v>2201900</v>
      </c>
      <c r="Y3" s="153">
        <f t="shared" si="6"/>
        <v>2045534.8333333335</v>
      </c>
      <c r="AA3" s="176">
        <f t="shared" si="7"/>
        <v>17300</v>
      </c>
    </row>
    <row r="4" spans="1:27" s="157" customFormat="1" ht="12.75" hidden="1" customHeight="1">
      <c r="A4" s="138">
        <v>2</v>
      </c>
      <c r="B4" s="138">
        <v>1</v>
      </c>
      <c r="C4" s="138">
        <v>7</v>
      </c>
      <c r="D4" s="138">
        <v>7</v>
      </c>
      <c r="E4" s="131">
        <v>21</v>
      </c>
      <c r="F4" s="138">
        <v>4</v>
      </c>
      <c r="G4" s="155">
        <v>1</v>
      </c>
      <c r="H4" s="116">
        <v>19.5</v>
      </c>
      <c r="I4" s="116">
        <v>47.3</v>
      </c>
      <c r="J4" s="141">
        <v>48.7</v>
      </c>
      <c r="K4" s="116">
        <f t="shared" si="0"/>
        <v>48.7</v>
      </c>
      <c r="L4" s="118">
        <v>45000</v>
      </c>
      <c r="M4" s="118">
        <f t="shared" si="1"/>
        <v>2191500</v>
      </c>
      <c r="N4" s="143">
        <v>42000</v>
      </c>
      <c r="O4" s="118">
        <v>2000</v>
      </c>
      <c r="P4" s="130">
        <v>41500</v>
      </c>
      <c r="Q4" s="130">
        <f t="shared" si="2"/>
        <v>2021050.0000000002</v>
      </c>
      <c r="R4" s="144" t="s">
        <v>49</v>
      </c>
      <c r="S4" s="118"/>
      <c r="T4" s="118">
        <f t="shared" si="3"/>
        <v>2191500</v>
      </c>
      <c r="U4" s="116">
        <v>40930</v>
      </c>
      <c r="V4" s="153">
        <f t="shared" si="4"/>
        <v>38500</v>
      </c>
      <c r="W4" s="153">
        <f>V4-(V4*4.5%)-(V4-U4)*20/120</f>
        <v>37172.5</v>
      </c>
      <c r="X4" s="153">
        <f t="shared" si="5"/>
        <v>1874950</v>
      </c>
      <c r="Y4" s="153">
        <f t="shared" si="6"/>
        <v>1810300.75</v>
      </c>
      <c r="Z4" s="154"/>
      <c r="AA4" s="176">
        <f t="shared" si="7"/>
        <v>7300</v>
      </c>
    </row>
    <row r="5" spans="1:27" s="154" customFormat="1" ht="12.75" customHeight="1">
      <c r="A5" s="115">
        <v>2</v>
      </c>
      <c r="B5" s="115">
        <v>1</v>
      </c>
      <c r="C5" s="115">
        <v>3</v>
      </c>
      <c r="D5" s="115">
        <v>3</v>
      </c>
      <c r="E5" s="171">
        <v>10</v>
      </c>
      <c r="F5" s="115">
        <v>3</v>
      </c>
      <c r="G5" s="158">
        <v>1</v>
      </c>
      <c r="H5" s="116">
        <v>18.600000000000001</v>
      </c>
      <c r="I5" s="116">
        <v>43.6</v>
      </c>
      <c r="J5" s="141">
        <v>45.4</v>
      </c>
      <c r="K5" s="116">
        <f t="shared" si="0"/>
        <v>45.4</v>
      </c>
      <c r="L5" s="118">
        <v>45000</v>
      </c>
      <c r="M5" s="118">
        <f t="shared" si="1"/>
        <v>2043000</v>
      </c>
      <c r="N5" s="143">
        <v>45000</v>
      </c>
      <c r="O5" s="118">
        <v>2000</v>
      </c>
      <c r="P5" s="578">
        <f>Шахматка!H93</f>
        <v>51500</v>
      </c>
      <c r="Q5" s="578">
        <f t="shared" si="2"/>
        <v>2338100</v>
      </c>
      <c r="R5" s="117" t="s">
        <v>13</v>
      </c>
      <c r="S5" s="118"/>
      <c r="T5" s="116">
        <f t="shared" si="3"/>
        <v>2043000</v>
      </c>
      <c r="U5" s="116">
        <v>40930</v>
      </c>
      <c r="V5" s="153">
        <f t="shared" si="4"/>
        <v>48500</v>
      </c>
      <c r="W5" s="153">
        <f>V5-(V5*4.5%)-(V5-U5)*20/120</f>
        <v>45055.833333333336</v>
      </c>
      <c r="X5" s="153">
        <f t="shared" si="5"/>
        <v>2201900</v>
      </c>
      <c r="Y5" s="153">
        <f t="shared" si="6"/>
        <v>2045534.8333333335</v>
      </c>
      <c r="AA5" s="176">
        <f t="shared" si="7"/>
        <v>17300</v>
      </c>
    </row>
    <row r="6" spans="1:27" s="157" customFormat="1" ht="12.75" hidden="1" customHeight="1">
      <c r="A6" s="138">
        <v>2</v>
      </c>
      <c r="B6" s="138">
        <v>1</v>
      </c>
      <c r="C6" s="138">
        <v>4</v>
      </c>
      <c r="D6" s="138">
        <v>4</v>
      </c>
      <c r="E6" s="131">
        <v>25</v>
      </c>
      <c r="F6" s="138">
        <v>5</v>
      </c>
      <c r="G6" s="155">
        <v>1</v>
      </c>
      <c r="H6" s="140">
        <v>19</v>
      </c>
      <c r="I6" s="140">
        <v>44.8</v>
      </c>
      <c r="J6" s="141">
        <v>45.9</v>
      </c>
      <c r="K6" s="116">
        <f t="shared" si="0"/>
        <v>45.9</v>
      </c>
      <c r="L6" s="118">
        <v>45000</v>
      </c>
      <c r="M6" s="118">
        <f t="shared" si="1"/>
        <v>2065500</v>
      </c>
      <c r="N6" s="143">
        <v>44000</v>
      </c>
      <c r="O6" s="118">
        <v>2000</v>
      </c>
      <c r="P6" s="130">
        <v>38250</v>
      </c>
      <c r="Q6" s="130">
        <f t="shared" si="2"/>
        <v>1755675</v>
      </c>
      <c r="R6" s="144" t="s">
        <v>49</v>
      </c>
      <c r="S6" s="142"/>
      <c r="T6" s="118">
        <f t="shared" si="3"/>
        <v>2065500</v>
      </c>
      <c r="U6" s="140">
        <v>35000</v>
      </c>
      <c r="V6" s="156">
        <f t="shared" si="4"/>
        <v>35250</v>
      </c>
      <c r="W6" s="156">
        <f>V6-(V6*4.5%)-(V6-U6)*18/118</f>
        <v>33625.614406779663</v>
      </c>
      <c r="X6" s="156">
        <f t="shared" si="5"/>
        <v>1617975</v>
      </c>
      <c r="Y6" s="156">
        <f t="shared" si="6"/>
        <v>1543415.7012711866</v>
      </c>
      <c r="AA6" s="177">
        <f t="shared" si="7"/>
        <v>4050</v>
      </c>
    </row>
    <row r="7" spans="1:27" s="157" customFormat="1" ht="12.75" hidden="1" customHeight="1">
      <c r="A7" s="138">
        <v>2</v>
      </c>
      <c r="B7" s="138">
        <v>1</v>
      </c>
      <c r="C7" s="138">
        <v>2</v>
      </c>
      <c r="D7" s="138">
        <v>2</v>
      </c>
      <c r="E7" s="131">
        <v>30</v>
      </c>
      <c r="F7" s="138">
        <v>6</v>
      </c>
      <c r="G7" s="155">
        <v>1</v>
      </c>
      <c r="H7" s="116">
        <v>18.899999999999999</v>
      </c>
      <c r="I7" s="116">
        <v>47.3</v>
      </c>
      <c r="J7" s="141">
        <v>48.2</v>
      </c>
      <c r="K7" s="116">
        <f t="shared" si="0"/>
        <v>48.2</v>
      </c>
      <c r="L7" s="118">
        <v>44500</v>
      </c>
      <c r="M7" s="118">
        <f t="shared" si="1"/>
        <v>2144900</v>
      </c>
      <c r="N7" s="143">
        <v>44000</v>
      </c>
      <c r="O7" s="118">
        <v>2000</v>
      </c>
      <c r="P7" s="130">
        <v>49500</v>
      </c>
      <c r="Q7" s="130">
        <f t="shared" si="2"/>
        <v>2385900</v>
      </c>
      <c r="R7" s="144" t="s">
        <v>49</v>
      </c>
      <c r="S7" s="118"/>
      <c r="T7" s="118">
        <f t="shared" si="3"/>
        <v>2144900</v>
      </c>
      <c r="U7" s="116">
        <v>40930</v>
      </c>
      <c r="V7" s="153">
        <f t="shared" si="4"/>
        <v>46500</v>
      </c>
      <c r="W7" s="153">
        <f>V7-(V7*4.5%)-(V7-U7)*20/120</f>
        <v>43479.166666666664</v>
      </c>
      <c r="X7" s="153">
        <f t="shared" si="5"/>
        <v>2241300</v>
      </c>
      <c r="Y7" s="153">
        <f t="shared" si="6"/>
        <v>2095695.8333333333</v>
      </c>
      <c r="Z7" s="154"/>
      <c r="AA7" s="176">
        <f t="shared" si="7"/>
        <v>15300</v>
      </c>
    </row>
    <row r="8" spans="1:27" s="157" customFormat="1" ht="12.75" hidden="1" customHeight="1">
      <c r="A8" s="138">
        <v>2</v>
      </c>
      <c r="B8" s="138">
        <v>1</v>
      </c>
      <c r="C8" s="138">
        <v>6</v>
      </c>
      <c r="D8" s="138">
        <v>6</v>
      </c>
      <c r="E8" s="131">
        <v>34</v>
      </c>
      <c r="F8" s="138">
        <v>6</v>
      </c>
      <c r="G8" s="155">
        <v>2</v>
      </c>
      <c r="H8" s="140">
        <v>35.799999999999997</v>
      </c>
      <c r="I8" s="140">
        <v>73.900000000000006</v>
      </c>
      <c r="J8" s="141">
        <v>78.099999999999994</v>
      </c>
      <c r="K8" s="116">
        <f t="shared" si="0"/>
        <v>78.099999999999994</v>
      </c>
      <c r="L8" s="118">
        <v>44000</v>
      </c>
      <c r="M8" s="118">
        <f t="shared" si="1"/>
        <v>3436399.9999999995</v>
      </c>
      <c r="N8" s="143">
        <v>42500</v>
      </c>
      <c r="O8" s="118">
        <v>2000</v>
      </c>
      <c r="P8" s="130">
        <v>37250</v>
      </c>
      <c r="Q8" s="130">
        <f t="shared" si="2"/>
        <v>2909225</v>
      </c>
      <c r="R8" s="139" t="s">
        <v>49</v>
      </c>
      <c r="S8" s="118"/>
      <c r="T8" s="118">
        <f t="shared" si="3"/>
        <v>3436399.9999999995</v>
      </c>
      <c r="U8" s="140">
        <v>40930</v>
      </c>
      <c r="V8" s="156">
        <f t="shared" si="4"/>
        <v>34250</v>
      </c>
      <c r="W8" s="156">
        <f>V8-(V8*4.5%)-(V8-U8)*18/118</f>
        <v>33727.733050847455</v>
      </c>
      <c r="X8" s="156">
        <f t="shared" si="5"/>
        <v>2674925</v>
      </c>
      <c r="Y8" s="156">
        <f t="shared" si="6"/>
        <v>2634135.9512711861</v>
      </c>
      <c r="AA8" s="177">
        <f t="shared" si="7"/>
        <v>3050</v>
      </c>
    </row>
    <row r="9" spans="1:27" s="327" customFormat="1" ht="12.75" hidden="1" customHeight="1">
      <c r="A9" s="144">
        <v>2</v>
      </c>
      <c r="B9" s="144">
        <v>1</v>
      </c>
      <c r="C9" s="144">
        <v>3</v>
      </c>
      <c r="D9" s="144">
        <v>3</v>
      </c>
      <c r="E9" s="131">
        <v>38</v>
      </c>
      <c r="F9" s="144">
        <v>7</v>
      </c>
      <c r="G9" s="160">
        <v>1</v>
      </c>
      <c r="H9" s="145">
        <v>18.600000000000001</v>
      </c>
      <c r="I9" s="145">
        <v>43.6</v>
      </c>
      <c r="J9" s="141">
        <v>45.4</v>
      </c>
      <c r="K9" s="145">
        <f t="shared" si="0"/>
        <v>45.4</v>
      </c>
      <c r="L9" s="146">
        <v>29000</v>
      </c>
      <c r="M9" s="146">
        <f t="shared" si="1"/>
        <v>1316600</v>
      </c>
      <c r="N9" s="143">
        <v>40500</v>
      </c>
      <c r="O9" s="143"/>
      <c r="P9" s="130"/>
      <c r="Q9" s="147">
        <f>N9*J9</f>
        <v>1838700</v>
      </c>
      <c r="R9" s="144" t="s">
        <v>49</v>
      </c>
      <c r="S9" s="146"/>
      <c r="T9" s="145">
        <v>1838700</v>
      </c>
      <c r="U9" s="140"/>
      <c r="V9" s="161"/>
      <c r="W9" s="178"/>
      <c r="X9" s="156">
        <f t="shared" si="5"/>
        <v>0</v>
      </c>
      <c r="Y9" s="156">
        <f t="shared" si="6"/>
        <v>0</v>
      </c>
      <c r="Z9" s="159"/>
      <c r="AA9" s="176">
        <f t="shared" si="7"/>
        <v>-31200</v>
      </c>
    </row>
    <row r="10" spans="1:27" s="154" customFormat="1" ht="12.75" customHeight="1">
      <c r="A10" s="115">
        <v>2</v>
      </c>
      <c r="B10" s="115">
        <v>1</v>
      </c>
      <c r="C10" s="115">
        <v>3</v>
      </c>
      <c r="D10" s="115">
        <v>3</v>
      </c>
      <c r="E10" s="131">
        <v>80</v>
      </c>
      <c r="F10" s="115">
        <v>13</v>
      </c>
      <c r="G10" s="152">
        <v>1</v>
      </c>
      <c r="H10" s="116">
        <v>18.600000000000001</v>
      </c>
      <c r="I10" s="116">
        <v>43.6</v>
      </c>
      <c r="J10" s="141">
        <v>45.4</v>
      </c>
      <c r="K10" s="116">
        <f t="shared" si="0"/>
        <v>45.4</v>
      </c>
      <c r="L10" s="118">
        <v>44000</v>
      </c>
      <c r="M10" s="118">
        <f t="shared" si="1"/>
        <v>1997600</v>
      </c>
      <c r="N10" s="143">
        <v>45000</v>
      </c>
      <c r="O10" s="118">
        <v>2000</v>
      </c>
      <c r="P10" s="578">
        <f>Шахматка!H95</f>
        <v>52000</v>
      </c>
      <c r="Q10" s="578">
        <f t="shared" ref="Q10:Q41" si="8">P10*J10</f>
        <v>2360800</v>
      </c>
      <c r="R10" s="117" t="s">
        <v>13</v>
      </c>
      <c r="S10" s="118"/>
      <c r="T10" s="116">
        <f t="shared" ref="T10:T30" si="9">L10*K10</f>
        <v>1997600</v>
      </c>
      <c r="U10" s="570">
        <v>40930</v>
      </c>
      <c r="V10" s="153">
        <f t="shared" ref="V10:V15" si="10">P10-3000</f>
        <v>49000</v>
      </c>
      <c r="W10" s="153">
        <f>V10-(V10*4.5%)-(V10-U10)*20/120</f>
        <v>45450</v>
      </c>
      <c r="X10" s="153">
        <f t="shared" si="5"/>
        <v>2224600</v>
      </c>
      <c r="Y10" s="153">
        <f t="shared" si="6"/>
        <v>2063430</v>
      </c>
      <c r="AA10" s="176">
        <f t="shared" si="7"/>
        <v>17800</v>
      </c>
    </row>
    <row r="11" spans="1:27" s="157" customFormat="1" ht="12.75" hidden="1" customHeight="1">
      <c r="A11" s="138">
        <v>2</v>
      </c>
      <c r="B11" s="138">
        <v>1</v>
      </c>
      <c r="C11" s="138">
        <v>5</v>
      </c>
      <c r="D11" s="138">
        <v>5</v>
      </c>
      <c r="E11" s="131">
        <v>47</v>
      </c>
      <c r="F11" s="138">
        <v>8</v>
      </c>
      <c r="G11" s="155">
        <v>1</v>
      </c>
      <c r="H11" s="140">
        <v>19</v>
      </c>
      <c r="I11" s="140">
        <v>46.5</v>
      </c>
      <c r="J11" s="141">
        <v>47.6</v>
      </c>
      <c r="K11" s="130">
        <f t="shared" si="0"/>
        <v>47.6</v>
      </c>
      <c r="L11" s="130">
        <v>44500</v>
      </c>
      <c r="M11" s="118">
        <f t="shared" si="1"/>
        <v>2118200</v>
      </c>
      <c r="N11" s="143">
        <v>43000</v>
      </c>
      <c r="O11" s="118">
        <v>2000</v>
      </c>
      <c r="P11" s="130">
        <v>44000</v>
      </c>
      <c r="Q11" s="130">
        <f t="shared" si="8"/>
        <v>2094400</v>
      </c>
      <c r="R11" s="139" t="s">
        <v>49</v>
      </c>
      <c r="S11" s="118"/>
      <c r="T11" s="116">
        <f t="shared" si="9"/>
        <v>2118200</v>
      </c>
      <c r="U11" s="140">
        <v>40930</v>
      </c>
      <c r="V11" s="156">
        <f t="shared" si="10"/>
        <v>41000</v>
      </c>
      <c r="W11" s="156">
        <f>V11-(V11*4.5%)-(V11-U11)*18/118</f>
        <v>39144.322033898308</v>
      </c>
      <c r="X11" s="156">
        <f t="shared" si="5"/>
        <v>1951600</v>
      </c>
      <c r="Y11" s="156">
        <f t="shared" si="6"/>
        <v>1863269.7288135595</v>
      </c>
      <c r="AA11" s="177">
        <f t="shared" si="7"/>
        <v>9800</v>
      </c>
    </row>
    <row r="12" spans="1:27" s="157" customFormat="1" ht="12.75" hidden="1" customHeight="1">
      <c r="A12" s="138">
        <v>2</v>
      </c>
      <c r="B12" s="138">
        <v>1</v>
      </c>
      <c r="C12" s="138">
        <v>2</v>
      </c>
      <c r="D12" s="138">
        <v>2</v>
      </c>
      <c r="E12" s="131">
        <v>51</v>
      </c>
      <c r="F12" s="138">
        <v>9</v>
      </c>
      <c r="G12" s="155">
        <v>1</v>
      </c>
      <c r="H12" s="140">
        <v>18.899999999999999</v>
      </c>
      <c r="I12" s="140">
        <v>47.3</v>
      </c>
      <c r="J12" s="141">
        <v>48.2</v>
      </c>
      <c r="K12" s="116">
        <f t="shared" si="0"/>
        <v>48.2</v>
      </c>
      <c r="L12" s="118">
        <v>44500</v>
      </c>
      <c r="M12" s="141">
        <f t="shared" si="1"/>
        <v>2144900</v>
      </c>
      <c r="N12" s="130">
        <v>44000</v>
      </c>
      <c r="O12" s="130">
        <v>2000</v>
      </c>
      <c r="P12" s="130">
        <v>41000</v>
      </c>
      <c r="Q12" s="130">
        <f t="shared" si="8"/>
        <v>1976200.0000000002</v>
      </c>
      <c r="R12" s="139" t="s">
        <v>49</v>
      </c>
      <c r="S12" s="118"/>
      <c r="T12" s="116">
        <f t="shared" si="9"/>
        <v>2144900</v>
      </c>
      <c r="U12" s="140">
        <v>40930</v>
      </c>
      <c r="V12" s="156">
        <f t="shared" si="10"/>
        <v>38000</v>
      </c>
      <c r="W12" s="156">
        <f>V12-(V12*4.5%)-(V12-U12)*18/118</f>
        <v>36736.949152542373</v>
      </c>
      <c r="X12" s="156">
        <f t="shared" si="5"/>
        <v>1831600</v>
      </c>
      <c r="Y12" s="156">
        <f t="shared" si="6"/>
        <v>1770720.9491525425</v>
      </c>
      <c r="AA12" s="177">
        <f t="shared" si="7"/>
        <v>6800</v>
      </c>
    </row>
    <row r="13" spans="1:27" s="154" customFormat="1" ht="12.75" customHeight="1">
      <c r="A13" s="115">
        <v>2</v>
      </c>
      <c r="B13" s="115">
        <v>1</v>
      </c>
      <c r="C13" s="115">
        <v>3</v>
      </c>
      <c r="D13" s="115">
        <v>3</v>
      </c>
      <c r="E13" s="131">
        <v>87</v>
      </c>
      <c r="F13" s="115">
        <v>14</v>
      </c>
      <c r="G13" s="152">
        <v>1</v>
      </c>
      <c r="H13" s="116">
        <v>18.600000000000001</v>
      </c>
      <c r="I13" s="116">
        <v>43.6</v>
      </c>
      <c r="J13" s="141">
        <v>45.4</v>
      </c>
      <c r="K13" s="116">
        <f t="shared" si="0"/>
        <v>45.4</v>
      </c>
      <c r="L13" s="118">
        <v>44000</v>
      </c>
      <c r="M13" s="118">
        <f t="shared" si="1"/>
        <v>1997600</v>
      </c>
      <c r="N13" s="143">
        <v>45000</v>
      </c>
      <c r="O13" s="118">
        <v>2000</v>
      </c>
      <c r="P13" s="578">
        <f>Шахматка!H95</f>
        <v>52000</v>
      </c>
      <c r="Q13" s="578">
        <f t="shared" si="8"/>
        <v>2360800</v>
      </c>
      <c r="R13" s="117" t="s">
        <v>13</v>
      </c>
      <c r="S13" s="118"/>
      <c r="T13" s="116">
        <f t="shared" si="9"/>
        <v>1997600</v>
      </c>
      <c r="U13" s="116">
        <v>40930</v>
      </c>
      <c r="V13" s="153">
        <f t="shared" si="10"/>
        <v>49000</v>
      </c>
      <c r="W13" s="153">
        <f>V13-(V13*4.5%)-(V13-U13)*20/120</f>
        <v>45450</v>
      </c>
      <c r="X13" s="153">
        <f t="shared" si="5"/>
        <v>2224600</v>
      </c>
      <c r="Y13" s="153">
        <f t="shared" si="6"/>
        <v>2063430</v>
      </c>
    </row>
    <row r="14" spans="1:27" s="157" customFormat="1" ht="12" hidden="1" customHeight="1">
      <c r="A14" s="138">
        <v>2</v>
      </c>
      <c r="B14" s="138">
        <v>1</v>
      </c>
      <c r="C14" s="138">
        <v>4</v>
      </c>
      <c r="D14" s="138">
        <v>4</v>
      </c>
      <c r="E14" s="131">
        <v>60</v>
      </c>
      <c r="F14" s="138">
        <v>10</v>
      </c>
      <c r="G14" s="155">
        <v>1</v>
      </c>
      <c r="H14" s="140">
        <v>19</v>
      </c>
      <c r="I14" s="140">
        <v>44.8</v>
      </c>
      <c r="J14" s="141">
        <v>45.9</v>
      </c>
      <c r="K14" s="116">
        <f t="shared" si="0"/>
        <v>45.9</v>
      </c>
      <c r="L14" s="118">
        <v>44500</v>
      </c>
      <c r="M14" s="118">
        <f t="shared" si="1"/>
        <v>2042550</v>
      </c>
      <c r="N14" s="143">
        <v>44000</v>
      </c>
      <c r="O14" s="118">
        <v>2000</v>
      </c>
      <c r="P14" s="130">
        <v>38750</v>
      </c>
      <c r="Q14" s="130">
        <f t="shared" si="8"/>
        <v>1778625</v>
      </c>
      <c r="R14" s="139" t="s">
        <v>49</v>
      </c>
      <c r="S14" s="136"/>
      <c r="T14" s="116">
        <f t="shared" si="9"/>
        <v>2042550</v>
      </c>
      <c r="U14" s="140">
        <v>35000</v>
      </c>
      <c r="V14" s="156">
        <f t="shared" si="10"/>
        <v>35750</v>
      </c>
      <c r="W14" s="156">
        <f>V14-(V14*4.5%)-(V14-U14)*18/118</f>
        <v>34026.843220338982</v>
      </c>
      <c r="X14" s="156">
        <f t="shared" si="5"/>
        <v>1640925</v>
      </c>
      <c r="Y14" s="156">
        <f t="shared" si="6"/>
        <v>1561832.1038135593</v>
      </c>
      <c r="AA14" s="177">
        <f t="shared" ref="AA14:AA25" si="11">V14-$AA$1</f>
        <v>4550</v>
      </c>
    </row>
    <row r="15" spans="1:27" s="154" customFormat="1" ht="12.75" customHeight="1">
      <c r="A15" s="115">
        <v>2</v>
      </c>
      <c r="B15" s="115">
        <v>3</v>
      </c>
      <c r="C15" s="115">
        <v>6</v>
      </c>
      <c r="D15" s="115">
        <v>17</v>
      </c>
      <c r="E15" s="131">
        <v>207</v>
      </c>
      <c r="F15" s="115">
        <v>8</v>
      </c>
      <c r="G15" s="158">
        <v>1</v>
      </c>
      <c r="H15" s="116">
        <v>19.5</v>
      </c>
      <c r="I15" s="116">
        <v>44.3</v>
      </c>
      <c r="J15" s="141">
        <v>45.7</v>
      </c>
      <c r="K15" s="116">
        <f t="shared" si="0"/>
        <v>45.7</v>
      </c>
      <c r="L15" s="118">
        <v>44500</v>
      </c>
      <c r="M15" s="118">
        <f t="shared" si="1"/>
        <v>2033650.0000000002</v>
      </c>
      <c r="N15" s="143">
        <v>43000</v>
      </c>
      <c r="O15" s="118">
        <v>2000</v>
      </c>
      <c r="P15" s="578">
        <f>Шахматка!AZ95</f>
        <v>47500</v>
      </c>
      <c r="Q15" s="578">
        <f t="shared" si="8"/>
        <v>2170750</v>
      </c>
      <c r="R15" s="117" t="s">
        <v>13</v>
      </c>
      <c r="S15" s="118"/>
      <c r="T15" s="116">
        <f t="shared" si="9"/>
        <v>2033650.0000000002</v>
      </c>
      <c r="U15" s="116">
        <v>40930</v>
      </c>
      <c r="V15" s="153">
        <f t="shared" si="10"/>
        <v>44500</v>
      </c>
      <c r="W15" s="153">
        <f>V15-(V15*4.5%)-(V15-U15)*20/120</f>
        <v>41902.5</v>
      </c>
      <c r="X15" s="153">
        <f t="shared" si="5"/>
        <v>2033650.0000000002</v>
      </c>
      <c r="Y15" s="153">
        <f t="shared" si="6"/>
        <v>1914944.2500000002</v>
      </c>
      <c r="AA15" s="176">
        <f t="shared" si="11"/>
        <v>13300</v>
      </c>
    </row>
    <row r="16" spans="1:27" s="157" customFormat="1" ht="12.75" hidden="1" customHeight="1">
      <c r="A16" s="138">
        <v>2</v>
      </c>
      <c r="B16" s="138">
        <v>1</v>
      </c>
      <c r="C16" s="138">
        <v>5</v>
      </c>
      <c r="D16" s="138">
        <v>5</v>
      </c>
      <c r="E16" s="131">
        <v>68</v>
      </c>
      <c r="F16" s="138">
        <v>11</v>
      </c>
      <c r="G16" s="155">
        <v>1</v>
      </c>
      <c r="H16" s="140">
        <v>19</v>
      </c>
      <c r="I16" s="140">
        <v>46.5</v>
      </c>
      <c r="J16" s="141">
        <v>47.6</v>
      </c>
      <c r="K16" s="140">
        <f t="shared" si="0"/>
        <v>47.6</v>
      </c>
      <c r="L16" s="142">
        <v>44000</v>
      </c>
      <c r="M16" s="142">
        <f t="shared" si="1"/>
        <v>2094400</v>
      </c>
      <c r="N16" s="143">
        <v>43000</v>
      </c>
      <c r="O16" s="143">
        <v>2000</v>
      </c>
      <c r="P16" s="130">
        <v>38250</v>
      </c>
      <c r="Q16" s="130">
        <f t="shared" si="8"/>
        <v>1820700</v>
      </c>
      <c r="R16" s="144" t="s">
        <v>49</v>
      </c>
      <c r="S16" s="142"/>
      <c r="T16" s="116">
        <f t="shared" si="9"/>
        <v>2094400</v>
      </c>
      <c r="U16" s="140">
        <v>35000</v>
      </c>
      <c r="V16" s="156">
        <f>P16</f>
        <v>38250</v>
      </c>
      <c r="W16" s="156">
        <f>V16-(V16*4.5%)-(V16-U16)*18/118</f>
        <v>36032.987288135591</v>
      </c>
      <c r="X16" s="156">
        <f t="shared" si="5"/>
        <v>1820700</v>
      </c>
      <c r="Y16" s="156">
        <f t="shared" si="6"/>
        <v>1715170.1949152541</v>
      </c>
      <c r="Z16" s="154"/>
      <c r="AA16" s="176">
        <f t="shared" si="11"/>
        <v>7050</v>
      </c>
    </row>
    <row r="17" spans="1:27" s="162" customFormat="1" ht="12.75" hidden="1" customHeight="1">
      <c r="A17" s="180">
        <v>2</v>
      </c>
      <c r="B17" s="180">
        <v>1</v>
      </c>
      <c r="C17" s="180">
        <v>3</v>
      </c>
      <c r="D17" s="180">
        <v>3</v>
      </c>
      <c r="E17" s="182">
        <v>73</v>
      </c>
      <c r="F17" s="180">
        <v>12</v>
      </c>
      <c r="G17" s="183">
        <v>1</v>
      </c>
      <c r="H17" s="116">
        <v>18.600000000000001</v>
      </c>
      <c r="I17" s="116">
        <v>43.6</v>
      </c>
      <c r="J17" s="184">
        <v>45.4</v>
      </c>
      <c r="K17" s="116">
        <f t="shared" si="0"/>
        <v>45.4</v>
      </c>
      <c r="L17" s="118">
        <v>44000</v>
      </c>
      <c r="M17" s="118">
        <f t="shared" si="1"/>
        <v>1997600</v>
      </c>
      <c r="N17" s="143">
        <v>45000</v>
      </c>
      <c r="O17" s="118">
        <v>2000</v>
      </c>
      <c r="P17" s="133">
        <v>46000</v>
      </c>
      <c r="Q17" s="133">
        <f t="shared" si="8"/>
        <v>2088400</v>
      </c>
      <c r="R17" s="181" t="s">
        <v>40</v>
      </c>
      <c r="S17" s="118"/>
      <c r="T17" s="116">
        <f t="shared" si="9"/>
        <v>1997600</v>
      </c>
      <c r="U17" s="116">
        <v>40930</v>
      </c>
      <c r="V17" s="153">
        <f t="shared" ref="V17:V52" si="12">P17-3000</f>
        <v>43000</v>
      </c>
      <c r="W17" s="153">
        <f>V17-(V17*4.5%)-(V17-U17)*20/120</f>
        <v>40720</v>
      </c>
      <c r="X17" s="153">
        <f t="shared" si="5"/>
        <v>1952200</v>
      </c>
      <c r="Y17" s="153">
        <f t="shared" si="6"/>
        <v>1848688</v>
      </c>
      <c r="Z17" s="154"/>
      <c r="AA17" s="176">
        <f t="shared" si="11"/>
        <v>11800</v>
      </c>
    </row>
    <row r="18" spans="1:27" s="157" customFormat="1" ht="12.75" hidden="1" customHeight="1">
      <c r="A18" s="138">
        <v>2</v>
      </c>
      <c r="B18" s="138">
        <v>1</v>
      </c>
      <c r="C18" s="138">
        <v>4</v>
      </c>
      <c r="D18" s="138">
        <v>4</v>
      </c>
      <c r="E18" s="131">
        <v>81</v>
      </c>
      <c r="F18" s="138">
        <v>13</v>
      </c>
      <c r="G18" s="155">
        <v>1</v>
      </c>
      <c r="H18" s="140">
        <v>19</v>
      </c>
      <c r="I18" s="140">
        <v>44.8</v>
      </c>
      <c r="J18" s="141">
        <v>45.9</v>
      </c>
      <c r="K18" s="116">
        <f t="shared" si="0"/>
        <v>45.9</v>
      </c>
      <c r="L18" s="118">
        <v>44000</v>
      </c>
      <c r="M18" s="118">
        <f t="shared" si="1"/>
        <v>2019600</v>
      </c>
      <c r="N18" s="143">
        <v>44000</v>
      </c>
      <c r="O18" s="118">
        <v>2000</v>
      </c>
      <c r="P18" s="130">
        <v>46500</v>
      </c>
      <c r="Q18" s="130">
        <f t="shared" si="8"/>
        <v>2134350</v>
      </c>
      <c r="R18" s="144" t="s">
        <v>49</v>
      </c>
      <c r="S18" s="118"/>
      <c r="T18" s="116">
        <f t="shared" si="9"/>
        <v>2019600</v>
      </c>
      <c r="U18" s="140">
        <v>40930</v>
      </c>
      <c r="V18" s="156">
        <f t="shared" si="12"/>
        <v>43500</v>
      </c>
      <c r="W18" s="156">
        <f t="shared" ref="W18:W25" si="13">V18-(V18*4.5%)-(V18-U18)*18/118</f>
        <v>41150.466101694918</v>
      </c>
      <c r="X18" s="156">
        <f t="shared" si="5"/>
        <v>1996650</v>
      </c>
      <c r="Y18" s="156">
        <f t="shared" si="6"/>
        <v>1888806.3940677966</v>
      </c>
      <c r="AA18" s="177">
        <f t="shared" si="11"/>
        <v>12300</v>
      </c>
    </row>
    <row r="19" spans="1:27" s="157" customFormat="1" ht="12.75" hidden="1" customHeight="1">
      <c r="A19" s="138">
        <v>2</v>
      </c>
      <c r="B19" s="138">
        <v>1</v>
      </c>
      <c r="C19" s="138">
        <v>7</v>
      </c>
      <c r="D19" s="138">
        <v>7</v>
      </c>
      <c r="E19" s="131">
        <v>84</v>
      </c>
      <c r="F19" s="138">
        <v>13</v>
      </c>
      <c r="G19" s="155">
        <v>1</v>
      </c>
      <c r="H19" s="140">
        <v>19.5</v>
      </c>
      <c r="I19" s="140">
        <v>47.3</v>
      </c>
      <c r="J19" s="141">
        <v>48.7</v>
      </c>
      <c r="K19" s="116">
        <f t="shared" si="0"/>
        <v>48.7</v>
      </c>
      <c r="L19" s="118">
        <v>44000</v>
      </c>
      <c r="M19" s="118">
        <f t="shared" si="1"/>
        <v>2142800</v>
      </c>
      <c r="N19" s="143">
        <v>42000</v>
      </c>
      <c r="O19" s="118">
        <v>2000</v>
      </c>
      <c r="P19" s="130">
        <v>40000</v>
      </c>
      <c r="Q19" s="130">
        <f t="shared" si="8"/>
        <v>1948000</v>
      </c>
      <c r="R19" s="144" t="s">
        <v>49</v>
      </c>
      <c r="S19" s="118"/>
      <c r="T19" s="116">
        <f t="shared" si="9"/>
        <v>2142800</v>
      </c>
      <c r="U19" s="140">
        <v>40930</v>
      </c>
      <c r="V19" s="156">
        <f t="shared" si="12"/>
        <v>37000</v>
      </c>
      <c r="W19" s="156">
        <f t="shared" si="13"/>
        <v>35934.491525423728</v>
      </c>
      <c r="X19" s="156">
        <f t="shared" si="5"/>
        <v>1801900</v>
      </c>
      <c r="Y19" s="156">
        <f t="shared" si="6"/>
        <v>1750009.7372881356</v>
      </c>
      <c r="AA19" s="177">
        <f t="shared" si="11"/>
        <v>5800</v>
      </c>
    </row>
    <row r="20" spans="1:27" s="157" customFormat="1" ht="12.75" hidden="1" customHeight="1">
      <c r="A20" s="138">
        <v>2</v>
      </c>
      <c r="B20" s="138">
        <v>1</v>
      </c>
      <c r="C20" s="138">
        <v>2</v>
      </c>
      <c r="D20" s="138">
        <v>2</v>
      </c>
      <c r="E20" s="131">
        <v>86</v>
      </c>
      <c r="F20" s="138">
        <v>14</v>
      </c>
      <c r="G20" s="155">
        <v>1</v>
      </c>
      <c r="H20" s="140">
        <v>18.899999999999999</v>
      </c>
      <c r="I20" s="140">
        <v>47.3</v>
      </c>
      <c r="J20" s="141">
        <v>48.2</v>
      </c>
      <c r="K20" s="116">
        <f t="shared" si="0"/>
        <v>48.2</v>
      </c>
      <c r="L20" s="118">
        <v>44000</v>
      </c>
      <c r="M20" s="118">
        <f t="shared" si="1"/>
        <v>2120800</v>
      </c>
      <c r="N20" s="143">
        <v>44000</v>
      </c>
      <c r="O20" s="118">
        <v>2000</v>
      </c>
      <c r="P20" s="130">
        <v>44000</v>
      </c>
      <c r="Q20" s="130">
        <f t="shared" si="8"/>
        <v>2120800</v>
      </c>
      <c r="R20" s="139" t="s">
        <v>49</v>
      </c>
      <c r="S20" s="118"/>
      <c r="T20" s="116">
        <f t="shared" si="9"/>
        <v>2120800</v>
      </c>
      <c r="U20" s="140">
        <v>40930</v>
      </c>
      <c r="V20" s="156">
        <f t="shared" si="12"/>
        <v>41000</v>
      </c>
      <c r="W20" s="156">
        <f t="shared" si="13"/>
        <v>39144.322033898308</v>
      </c>
      <c r="X20" s="156">
        <f t="shared" si="5"/>
        <v>1976200.0000000002</v>
      </c>
      <c r="Y20" s="156">
        <f t="shared" si="6"/>
        <v>1886756.3220338987</v>
      </c>
      <c r="AA20" s="177">
        <f t="shared" si="11"/>
        <v>9800</v>
      </c>
    </row>
    <row r="21" spans="1:27" s="157" customFormat="1" ht="12.75" hidden="1" customHeight="1">
      <c r="A21" s="138">
        <v>2</v>
      </c>
      <c r="B21" s="138">
        <v>1</v>
      </c>
      <c r="C21" s="138">
        <v>3</v>
      </c>
      <c r="D21" s="138">
        <v>3</v>
      </c>
      <c r="E21" s="131">
        <v>94</v>
      </c>
      <c r="F21" s="138">
        <v>15</v>
      </c>
      <c r="G21" s="155">
        <v>1</v>
      </c>
      <c r="H21" s="140">
        <v>18.600000000000001</v>
      </c>
      <c r="I21" s="140">
        <v>43.6</v>
      </c>
      <c r="J21" s="141">
        <v>45.4</v>
      </c>
      <c r="K21" s="116">
        <f t="shared" si="0"/>
        <v>45.4</v>
      </c>
      <c r="L21" s="118">
        <v>44000</v>
      </c>
      <c r="M21" s="118">
        <f t="shared" si="1"/>
        <v>1997600</v>
      </c>
      <c r="N21" s="143">
        <v>45000</v>
      </c>
      <c r="O21" s="118">
        <v>2000</v>
      </c>
      <c r="P21" s="130">
        <v>44000</v>
      </c>
      <c r="Q21" s="130">
        <f t="shared" si="8"/>
        <v>1997600</v>
      </c>
      <c r="R21" s="139" t="s">
        <v>49</v>
      </c>
      <c r="S21" s="118"/>
      <c r="T21" s="116">
        <f t="shared" si="9"/>
        <v>1997600</v>
      </c>
      <c r="U21" s="140">
        <v>40930</v>
      </c>
      <c r="V21" s="156">
        <f t="shared" si="12"/>
        <v>41000</v>
      </c>
      <c r="W21" s="156">
        <f t="shared" si="13"/>
        <v>39144.322033898308</v>
      </c>
      <c r="X21" s="156">
        <f t="shared" si="5"/>
        <v>1861400</v>
      </c>
      <c r="Y21" s="156">
        <f t="shared" si="6"/>
        <v>1777152.2203389832</v>
      </c>
      <c r="AA21" s="177">
        <f t="shared" si="11"/>
        <v>9800</v>
      </c>
    </row>
    <row r="22" spans="1:27" s="157" customFormat="1" ht="12.75" hidden="1" customHeight="1">
      <c r="A22" s="138">
        <v>2</v>
      </c>
      <c r="B22" s="138">
        <v>1</v>
      </c>
      <c r="C22" s="138">
        <v>6</v>
      </c>
      <c r="D22" s="138">
        <v>6</v>
      </c>
      <c r="E22" s="131">
        <v>97</v>
      </c>
      <c r="F22" s="138">
        <v>15</v>
      </c>
      <c r="G22" s="155">
        <v>2</v>
      </c>
      <c r="H22" s="140">
        <v>35.799999999999997</v>
      </c>
      <c r="I22" s="140">
        <v>73.900000000000006</v>
      </c>
      <c r="J22" s="141">
        <v>78.099999999999994</v>
      </c>
      <c r="K22" s="116">
        <f t="shared" si="0"/>
        <v>78.099999999999994</v>
      </c>
      <c r="L22" s="118">
        <v>43500</v>
      </c>
      <c r="M22" s="118">
        <f t="shared" si="1"/>
        <v>3397349.9999999995</v>
      </c>
      <c r="N22" s="143">
        <v>42500</v>
      </c>
      <c r="O22" s="118">
        <v>2000</v>
      </c>
      <c r="P22" s="130">
        <f>Шахматка!Q95</f>
        <v>45750</v>
      </c>
      <c r="Q22" s="130">
        <f t="shared" si="8"/>
        <v>3573074.9999999995</v>
      </c>
      <c r="R22" s="139" t="s">
        <v>49</v>
      </c>
      <c r="S22" s="118"/>
      <c r="T22" s="116">
        <f t="shared" si="9"/>
        <v>3397349.9999999995</v>
      </c>
      <c r="U22" s="140">
        <v>40930</v>
      </c>
      <c r="V22" s="156">
        <f t="shared" si="12"/>
        <v>42750</v>
      </c>
      <c r="W22" s="156">
        <f t="shared" si="13"/>
        <v>40548.622881355936</v>
      </c>
      <c r="X22" s="156">
        <f t="shared" si="5"/>
        <v>3338774.9999999995</v>
      </c>
      <c r="Y22" s="156">
        <f t="shared" si="6"/>
        <v>3166847.4470338984</v>
      </c>
      <c r="AA22" s="177">
        <f t="shared" si="11"/>
        <v>11550</v>
      </c>
    </row>
    <row r="23" spans="1:27" s="157" customFormat="1" ht="12.75" hidden="1" customHeight="1">
      <c r="A23" s="138">
        <v>2</v>
      </c>
      <c r="B23" s="138">
        <v>1</v>
      </c>
      <c r="C23" s="138">
        <v>1</v>
      </c>
      <c r="D23" s="138">
        <v>1</v>
      </c>
      <c r="E23" s="131">
        <v>99</v>
      </c>
      <c r="F23" s="138">
        <v>16</v>
      </c>
      <c r="G23" s="155">
        <v>1</v>
      </c>
      <c r="H23" s="140">
        <v>19.5</v>
      </c>
      <c r="I23" s="140">
        <v>45.1</v>
      </c>
      <c r="J23" s="141">
        <v>46.5</v>
      </c>
      <c r="K23" s="116">
        <f t="shared" si="0"/>
        <v>46.5</v>
      </c>
      <c r="L23" s="118">
        <v>43500</v>
      </c>
      <c r="M23" s="118">
        <f t="shared" si="1"/>
        <v>2022750</v>
      </c>
      <c r="N23" s="143">
        <v>43000</v>
      </c>
      <c r="O23" s="118">
        <v>2000</v>
      </c>
      <c r="P23" s="130">
        <v>37750</v>
      </c>
      <c r="Q23" s="130">
        <f t="shared" si="8"/>
        <v>1755375</v>
      </c>
      <c r="R23" s="144" t="s">
        <v>49</v>
      </c>
      <c r="S23" s="118"/>
      <c r="T23" s="116">
        <f t="shared" si="9"/>
        <v>2022750</v>
      </c>
      <c r="U23" s="140">
        <v>35000</v>
      </c>
      <c r="V23" s="156">
        <f t="shared" si="12"/>
        <v>34750</v>
      </c>
      <c r="W23" s="156">
        <f t="shared" si="13"/>
        <v>33224.385593220337</v>
      </c>
      <c r="X23" s="156">
        <f t="shared" si="5"/>
        <v>1615875</v>
      </c>
      <c r="Y23" s="156">
        <f t="shared" si="6"/>
        <v>1544933.9300847456</v>
      </c>
      <c r="AA23" s="177">
        <f t="shared" si="11"/>
        <v>3550</v>
      </c>
    </row>
    <row r="24" spans="1:27" s="157" customFormat="1" ht="12.75" hidden="1" customHeight="1">
      <c r="A24" s="138">
        <v>2</v>
      </c>
      <c r="B24" s="138">
        <v>2</v>
      </c>
      <c r="C24" s="138">
        <v>4</v>
      </c>
      <c r="D24" s="138">
        <v>11</v>
      </c>
      <c r="E24" s="131">
        <v>109</v>
      </c>
      <c r="F24" s="138">
        <v>2</v>
      </c>
      <c r="G24" s="163">
        <v>3</v>
      </c>
      <c r="H24" s="140">
        <v>54.7</v>
      </c>
      <c r="I24" s="140">
        <v>96.3</v>
      </c>
      <c r="J24" s="141">
        <v>102</v>
      </c>
      <c r="K24" s="116">
        <f t="shared" si="0"/>
        <v>102</v>
      </c>
      <c r="L24" s="118">
        <v>44000</v>
      </c>
      <c r="M24" s="118">
        <f t="shared" si="1"/>
        <v>4488000</v>
      </c>
      <c r="N24" s="143">
        <v>40500</v>
      </c>
      <c r="O24" s="118">
        <v>2000</v>
      </c>
      <c r="P24" s="130">
        <v>34250</v>
      </c>
      <c r="Q24" s="130">
        <f t="shared" si="8"/>
        <v>3493500</v>
      </c>
      <c r="R24" s="139" t="s">
        <v>49</v>
      </c>
      <c r="S24" s="118"/>
      <c r="T24" s="116">
        <f t="shared" si="9"/>
        <v>4488000</v>
      </c>
      <c r="U24" s="140">
        <v>40930</v>
      </c>
      <c r="V24" s="156">
        <f t="shared" si="12"/>
        <v>31250</v>
      </c>
      <c r="W24" s="156">
        <f t="shared" si="13"/>
        <v>31320.360169491527</v>
      </c>
      <c r="X24" s="156">
        <f t="shared" si="5"/>
        <v>3187500</v>
      </c>
      <c r="Y24" s="156">
        <f t="shared" si="6"/>
        <v>3194676.7372881356</v>
      </c>
      <c r="AA24" s="177">
        <f t="shared" si="11"/>
        <v>50</v>
      </c>
    </row>
    <row r="25" spans="1:27" s="157" customFormat="1" ht="12.75" hidden="1" customHeight="1">
      <c r="A25" s="138">
        <v>2</v>
      </c>
      <c r="B25" s="138">
        <v>2</v>
      </c>
      <c r="C25" s="138">
        <v>3</v>
      </c>
      <c r="D25" s="138">
        <v>10</v>
      </c>
      <c r="E25" s="131">
        <v>112</v>
      </c>
      <c r="F25" s="138">
        <v>3</v>
      </c>
      <c r="G25" s="163">
        <v>2</v>
      </c>
      <c r="H25" s="140">
        <v>35.200000000000003</v>
      </c>
      <c r="I25" s="140">
        <v>69.5</v>
      </c>
      <c r="J25" s="141">
        <v>70.599999999999994</v>
      </c>
      <c r="K25" s="116">
        <f t="shared" si="0"/>
        <v>70.599999999999994</v>
      </c>
      <c r="L25" s="118">
        <v>44500</v>
      </c>
      <c r="M25" s="118">
        <f t="shared" si="1"/>
        <v>3141699.9999999995</v>
      </c>
      <c r="N25" s="143">
        <v>42500</v>
      </c>
      <c r="O25" s="118">
        <v>2000</v>
      </c>
      <c r="P25" s="130">
        <v>38250</v>
      </c>
      <c r="Q25" s="130">
        <f t="shared" si="8"/>
        <v>2700450</v>
      </c>
      <c r="R25" s="139" t="s">
        <v>49</v>
      </c>
      <c r="S25" s="118"/>
      <c r="T25" s="116">
        <f t="shared" si="9"/>
        <v>3141699.9999999995</v>
      </c>
      <c r="U25" s="140">
        <v>40930</v>
      </c>
      <c r="V25" s="156">
        <f t="shared" si="12"/>
        <v>35250</v>
      </c>
      <c r="W25" s="156">
        <f t="shared" si="13"/>
        <v>34530.1906779661</v>
      </c>
      <c r="X25" s="156">
        <f t="shared" si="5"/>
        <v>2488650</v>
      </c>
      <c r="Y25" s="156">
        <f t="shared" si="6"/>
        <v>2437831.4618644067</v>
      </c>
      <c r="AA25" s="177">
        <f t="shared" si="11"/>
        <v>4050</v>
      </c>
    </row>
    <row r="26" spans="1:27" s="154" customFormat="1" ht="12.75" customHeight="1">
      <c r="A26" s="115">
        <v>2</v>
      </c>
      <c r="B26" s="115">
        <v>3</v>
      </c>
      <c r="C26" s="115">
        <v>6</v>
      </c>
      <c r="D26" s="115">
        <v>17</v>
      </c>
      <c r="E26" s="131">
        <v>183</v>
      </c>
      <c r="F26" s="115">
        <v>4</v>
      </c>
      <c r="G26" s="158">
        <v>1</v>
      </c>
      <c r="H26" s="116">
        <v>19.5</v>
      </c>
      <c r="I26" s="116">
        <v>44.3</v>
      </c>
      <c r="J26" s="141">
        <v>45.7</v>
      </c>
      <c r="K26" s="116">
        <f t="shared" si="0"/>
        <v>45.7</v>
      </c>
      <c r="L26" s="118">
        <v>45000</v>
      </c>
      <c r="M26" s="118">
        <f t="shared" si="1"/>
        <v>2056500.0000000002</v>
      </c>
      <c r="N26" s="143">
        <v>43000</v>
      </c>
      <c r="O26" s="118">
        <v>2000</v>
      </c>
      <c r="P26" s="578">
        <f>Шахматка!AZ93</f>
        <v>47500</v>
      </c>
      <c r="Q26" s="578">
        <f t="shared" si="8"/>
        <v>2170750</v>
      </c>
      <c r="R26" s="117" t="s">
        <v>13</v>
      </c>
      <c r="S26" s="118"/>
      <c r="T26" s="116">
        <f t="shared" si="9"/>
        <v>2056500.0000000002</v>
      </c>
      <c r="U26" s="570">
        <v>40930</v>
      </c>
      <c r="V26" s="153">
        <f t="shared" si="12"/>
        <v>44500</v>
      </c>
      <c r="W26" s="153">
        <f>V26-(V26*4.5%)-(V26-U26)*20/120</f>
        <v>41902.5</v>
      </c>
      <c r="X26" s="153">
        <f t="shared" si="5"/>
        <v>2033650.0000000002</v>
      </c>
      <c r="Y26" s="153">
        <f t="shared" si="6"/>
        <v>1914944.2500000002</v>
      </c>
      <c r="Z26" s="157"/>
      <c r="AA26" s="157"/>
    </row>
    <row r="27" spans="1:27" s="154" customFormat="1" ht="12.75" customHeight="1">
      <c r="A27" s="115">
        <v>2</v>
      </c>
      <c r="B27" s="115">
        <v>3</v>
      </c>
      <c r="C27" s="115">
        <v>6</v>
      </c>
      <c r="D27" s="115">
        <v>17</v>
      </c>
      <c r="E27" s="131">
        <v>189</v>
      </c>
      <c r="F27" s="115">
        <v>5</v>
      </c>
      <c r="G27" s="158">
        <v>1</v>
      </c>
      <c r="H27" s="116">
        <v>19.5</v>
      </c>
      <c r="I27" s="116">
        <v>44.3</v>
      </c>
      <c r="J27" s="141">
        <v>45.7</v>
      </c>
      <c r="K27" s="116">
        <f t="shared" si="0"/>
        <v>45.7</v>
      </c>
      <c r="L27" s="118">
        <v>45000</v>
      </c>
      <c r="M27" s="118">
        <f t="shared" si="1"/>
        <v>2056500.0000000002</v>
      </c>
      <c r="N27" s="143">
        <v>43000</v>
      </c>
      <c r="O27" s="118">
        <v>2000</v>
      </c>
      <c r="P27" s="578">
        <f>Шахматка!AZ93</f>
        <v>47500</v>
      </c>
      <c r="Q27" s="578">
        <f t="shared" si="8"/>
        <v>2170750</v>
      </c>
      <c r="R27" s="117" t="s">
        <v>13</v>
      </c>
      <c r="S27" s="118"/>
      <c r="T27" s="116">
        <f t="shared" si="9"/>
        <v>2056500.0000000002</v>
      </c>
      <c r="U27" s="116">
        <v>40930</v>
      </c>
      <c r="V27" s="153">
        <f t="shared" si="12"/>
        <v>44500</v>
      </c>
      <c r="W27" s="153">
        <f>V27-(V27*4.5%)-(V27-U27)*20/120</f>
        <v>41902.5</v>
      </c>
      <c r="X27" s="153">
        <f t="shared" si="5"/>
        <v>2033650.0000000002</v>
      </c>
      <c r="Y27" s="153">
        <f t="shared" si="6"/>
        <v>1914944.2500000002</v>
      </c>
      <c r="Z27" s="159"/>
      <c r="AA27" s="176">
        <f t="shared" ref="AA27:AA32" si="14">V27-$AA$1</f>
        <v>13300</v>
      </c>
    </row>
    <row r="28" spans="1:27" s="154" customFormat="1" ht="12.75" customHeight="1">
      <c r="A28" s="115">
        <v>2</v>
      </c>
      <c r="B28" s="115">
        <v>3</v>
      </c>
      <c r="C28" s="115">
        <v>6</v>
      </c>
      <c r="D28" s="115">
        <v>17</v>
      </c>
      <c r="E28" s="131">
        <v>237</v>
      </c>
      <c r="F28" s="115">
        <v>13</v>
      </c>
      <c r="G28" s="152">
        <v>1</v>
      </c>
      <c r="H28" s="116">
        <v>19.5</v>
      </c>
      <c r="I28" s="116">
        <v>44.3</v>
      </c>
      <c r="J28" s="141">
        <v>45.7</v>
      </c>
      <c r="K28" s="116">
        <f t="shared" si="0"/>
        <v>45.7</v>
      </c>
      <c r="L28" s="118">
        <v>44000</v>
      </c>
      <c r="M28" s="118">
        <f t="shared" si="1"/>
        <v>2010800.0000000002</v>
      </c>
      <c r="N28" s="143">
        <v>43000</v>
      </c>
      <c r="O28" s="118">
        <v>2000</v>
      </c>
      <c r="P28" s="578">
        <f>Шахматка!AZ95</f>
        <v>47500</v>
      </c>
      <c r="Q28" s="578">
        <f t="shared" si="8"/>
        <v>2170750</v>
      </c>
      <c r="R28" s="117" t="s">
        <v>13</v>
      </c>
      <c r="S28" s="118"/>
      <c r="T28" s="116">
        <f t="shared" si="9"/>
        <v>2010800.0000000002</v>
      </c>
      <c r="U28" s="116">
        <v>40930</v>
      </c>
      <c r="V28" s="153">
        <f t="shared" si="12"/>
        <v>44500</v>
      </c>
      <c r="W28" s="153">
        <f>V28-(V28*4.5%)-(V28-U28)*20/120</f>
        <v>41902.5</v>
      </c>
      <c r="X28" s="153">
        <f t="shared" si="5"/>
        <v>2033650.0000000002</v>
      </c>
      <c r="Y28" s="153">
        <f t="shared" si="6"/>
        <v>1914944.2500000002</v>
      </c>
      <c r="AA28" s="176">
        <f t="shared" si="14"/>
        <v>13300</v>
      </c>
    </row>
    <row r="29" spans="1:27" s="157" customFormat="1" ht="12.75" hidden="1" customHeight="1">
      <c r="A29" s="138">
        <v>2</v>
      </c>
      <c r="B29" s="138">
        <v>2</v>
      </c>
      <c r="C29" s="138">
        <v>3</v>
      </c>
      <c r="D29" s="138">
        <v>10</v>
      </c>
      <c r="E29" s="131">
        <v>132</v>
      </c>
      <c r="F29" s="138">
        <v>8</v>
      </c>
      <c r="G29" s="163">
        <v>2</v>
      </c>
      <c r="H29" s="140">
        <v>35.200000000000003</v>
      </c>
      <c r="I29" s="140">
        <v>71.099999999999994</v>
      </c>
      <c r="J29" s="141">
        <v>72.2</v>
      </c>
      <c r="K29" s="116">
        <f t="shared" si="0"/>
        <v>72.2</v>
      </c>
      <c r="L29" s="118">
        <v>44000</v>
      </c>
      <c r="M29" s="118">
        <f t="shared" si="1"/>
        <v>3176800</v>
      </c>
      <c r="N29" s="143">
        <v>42500</v>
      </c>
      <c r="O29" s="118">
        <v>2000</v>
      </c>
      <c r="P29" s="130">
        <v>39250</v>
      </c>
      <c r="Q29" s="130">
        <f t="shared" si="8"/>
        <v>2833850</v>
      </c>
      <c r="R29" s="139" t="s">
        <v>49</v>
      </c>
      <c r="S29" s="118"/>
      <c r="T29" s="116">
        <f t="shared" si="9"/>
        <v>3176800</v>
      </c>
      <c r="U29" s="140">
        <v>40930</v>
      </c>
      <c r="V29" s="156">
        <f t="shared" si="12"/>
        <v>36250</v>
      </c>
      <c r="W29" s="156">
        <f>V29-(V29*4.5%)-(V29-U29)*18/118</f>
        <v>35332.648305084746</v>
      </c>
      <c r="X29" s="156">
        <f t="shared" si="5"/>
        <v>2617250</v>
      </c>
      <c r="Y29" s="156">
        <f t="shared" si="6"/>
        <v>2551017.2076271186</v>
      </c>
      <c r="AA29" s="177">
        <f t="shared" si="14"/>
        <v>5050</v>
      </c>
    </row>
    <row r="30" spans="1:27" s="154" customFormat="1" ht="12.75" customHeight="1">
      <c r="A30" s="115">
        <v>2</v>
      </c>
      <c r="B30" s="115">
        <v>3</v>
      </c>
      <c r="C30" s="115">
        <v>6</v>
      </c>
      <c r="D30" s="115">
        <v>17</v>
      </c>
      <c r="E30" s="131">
        <v>195</v>
      </c>
      <c r="F30" s="115">
        <v>6</v>
      </c>
      <c r="G30" s="158">
        <v>1</v>
      </c>
      <c r="H30" s="116">
        <v>19.5</v>
      </c>
      <c r="I30" s="116">
        <v>44.3</v>
      </c>
      <c r="J30" s="141">
        <v>45.7</v>
      </c>
      <c r="K30" s="116">
        <f t="shared" si="0"/>
        <v>45.7</v>
      </c>
      <c r="L30" s="118">
        <v>44500</v>
      </c>
      <c r="M30" s="118">
        <f t="shared" si="1"/>
        <v>2033650.0000000002</v>
      </c>
      <c r="N30" s="143">
        <v>43000</v>
      </c>
      <c r="O30" s="118">
        <v>2000</v>
      </c>
      <c r="P30" s="578">
        <f>Шахматка!AZ95</f>
        <v>47500</v>
      </c>
      <c r="Q30" s="578">
        <f t="shared" si="8"/>
        <v>2170750</v>
      </c>
      <c r="R30" s="117" t="s">
        <v>13</v>
      </c>
      <c r="S30" s="118"/>
      <c r="T30" s="116">
        <f t="shared" si="9"/>
        <v>2033650.0000000002</v>
      </c>
      <c r="U30" s="116">
        <v>40930</v>
      </c>
      <c r="V30" s="153">
        <f t="shared" si="12"/>
        <v>44500</v>
      </c>
      <c r="W30" s="153">
        <f>V30-(V30*4.5%)-(V30-U30)*20/120</f>
        <v>41902.5</v>
      </c>
      <c r="X30" s="153">
        <f t="shared" si="5"/>
        <v>2033650.0000000002</v>
      </c>
      <c r="Y30" s="153">
        <f t="shared" si="6"/>
        <v>1914944.2500000002</v>
      </c>
      <c r="AA30" s="176">
        <f t="shared" si="14"/>
        <v>13300</v>
      </c>
    </row>
    <row r="31" spans="1:27" s="154" customFormat="1" ht="12.75" customHeight="1">
      <c r="A31" s="115">
        <v>2</v>
      </c>
      <c r="B31" s="115">
        <v>3</v>
      </c>
      <c r="C31" s="115">
        <v>6</v>
      </c>
      <c r="D31" s="115">
        <v>17</v>
      </c>
      <c r="E31" s="131">
        <v>201</v>
      </c>
      <c r="F31" s="115">
        <v>7</v>
      </c>
      <c r="G31" s="158">
        <v>1</v>
      </c>
      <c r="H31" s="116">
        <v>19.5</v>
      </c>
      <c r="I31" s="116">
        <v>44.3</v>
      </c>
      <c r="J31" s="141">
        <v>45.7</v>
      </c>
      <c r="K31" s="165"/>
      <c r="L31" s="165"/>
      <c r="M31" s="165"/>
      <c r="N31" s="143"/>
      <c r="O31" s="165"/>
      <c r="P31" s="578">
        <f>Шахматка!AZ95</f>
        <v>47500</v>
      </c>
      <c r="Q31" s="578">
        <f t="shared" si="8"/>
        <v>2170750</v>
      </c>
      <c r="R31" s="117" t="s">
        <v>13</v>
      </c>
      <c r="S31" s="165"/>
      <c r="T31" s="165"/>
      <c r="U31" s="116">
        <v>40930</v>
      </c>
      <c r="V31" s="153">
        <f t="shared" si="12"/>
        <v>44500</v>
      </c>
      <c r="W31" s="153">
        <f>V31-(V31*4.5%)-(V31-U31)*20/120</f>
        <v>41902.5</v>
      </c>
      <c r="X31" s="153">
        <f t="shared" si="5"/>
        <v>2033650.0000000002</v>
      </c>
      <c r="Y31" s="153">
        <f t="shared" si="6"/>
        <v>1914944.2500000002</v>
      </c>
      <c r="AA31" s="176">
        <f t="shared" si="14"/>
        <v>13300</v>
      </c>
    </row>
    <row r="32" spans="1:27" s="154" customFormat="1" ht="12.75" customHeight="1">
      <c r="A32" s="115">
        <v>2</v>
      </c>
      <c r="B32" s="115">
        <v>1</v>
      </c>
      <c r="C32" s="115">
        <v>5</v>
      </c>
      <c r="D32" s="115">
        <v>5</v>
      </c>
      <c r="E32" s="131">
        <v>12</v>
      </c>
      <c r="F32" s="115">
        <v>3</v>
      </c>
      <c r="G32" s="152">
        <v>1</v>
      </c>
      <c r="H32" s="116">
        <v>19</v>
      </c>
      <c r="I32" s="116">
        <v>44.9</v>
      </c>
      <c r="J32" s="141">
        <v>46</v>
      </c>
      <c r="K32" s="116">
        <f t="shared" ref="K32:K48" si="15">J32</f>
        <v>46</v>
      </c>
      <c r="L32" s="118">
        <v>45000</v>
      </c>
      <c r="M32" s="118">
        <f t="shared" ref="M32:M48" si="16">K32*L32</f>
        <v>2070000</v>
      </c>
      <c r="N32" s="143">
        <v>43000</v>
      </c>
      <c r="O32" s="118">
        <v>2000</v>
      </c>
      <c r="P32" s="578">
        <f>Шахматка!N93</f>
        <v>51000</v>
      </c>
      <c r="Q32" s="578">
        <f t="shared" si="8"/>
        <v>2346000</v>
      </c>
      <c r="R32" s="117" t="s">
        <v>13</v>
      </c>
      <c r="S32" s="118"/>
      <c r="T32" s="118">
        <f t="shared" ref="T32:T48" si="17">L32*K32</f>
        <v>2070000</v>
      </c>
      <c r="U32" s="116">
        <v>40930</v>
      </c>
      <c r="V32" s="153">
        <f t="shared" si="12"/>
        <v>48000</v>
      </c>
      <c r="W32" s="153">
        <f>V32-(V32*4.5%)-(V32-U32)*20/120</f>
        <v>44661.666666666664</v>
      </c>
      <c r="X32" s="153">
        <f t="shared" si="5"/>
        <v>2208000</v>
      </c>
      <c r="Y32" s="153">
        <f t="shared" si="6"/>
        <v>2054436.6666666665</v>
      </c>
      <c r="AA32" s="176">
        <f t="shared" si="14"/>
        <v>16800</v>
      </c>
    </row>
    <row r="33" spans="1:27" s="154" customFormat="1" ht="12.75" customHeight="1">
      <c r="A33" s="115">
        <v>2</v>
      </c>
      <c r="B33" s="115">
        <v>1</v>
      </c>
      <c r="C33" s="115">
        <v>1</v>
      </c>
      <c r="D33" s="115">
        <v>1</v>
      </c>
      <c r="E33" s="131">
        <v>15</v>
      </c>
      <c r="F33" s="115">
        <v>4</v>
      </c>
      <c r="G33" s="158">
        <v>1</v>
      </c>
      <c r="H33" s="116">
        <v>19.5</v>
      </c>
      <c r="I33" s="116">
        <v>45.1</v>
      </c>
      <c r="J33" s="141">
        <v>46.5</v>
      </c>
      <c r="K33" s="116">
        <f t="shared" si="15"/>
        <v>46.5</v>
      </c>
      <c r="L33" s="118">
        <v>45000</v>
      </c>
      <c r="M33" s="118">
        <f t="shared" si="16"/>
        <v>2092500</v>
      </c>
      <c r="N33" s="143">
        <v>43000</v>
      </c>
      <c r="O33" s="118">
        <v>2000</v>
      </c>
      <c r="P33" s="578">
        <f>Шахматка!B93</f>
        <v>46000</v>
      </c>
      <c r="Q33" s="578">
        <f t="shared" si="8"/>
        <v>2139000</v>
      </c>
      <c r="R33" s="117" t="s">
        <v>13</v>
      </c>
      <c r="S33" s="118"/>
      <c r="T33" s="118">
        <f t="shared" si="17"/>
        <v>2092500</v>
      </c>
      <c r="U33" s="116">
        <v>40930</v>
      </c>
      <c r="V33" s="153">
        <f t="shared" si="12"/>
        <v>43000</v>
      </c>
      <c r="W33" s="153">
        <f>V33-(V33*4.5%)-(V33-U33)*20/120</f>
        <v>40720</v>
      </c>
      <c r="X33" s="153">
        <f t="shared" si="5"/>
        <v>1999500</v>
      </c>
      <c r="Y33" s="153">
        <f t="shared" si="6"/>
        <v>1893480</v>
      </c>
      <c r="Z33" s="157"/>
      <c r="AA33" s="157"/>
    </row>
    <row r="34" spans="1:27" s="157" customFormat="1" ht="12.75" hidden="1" customHeight="1">
      <c r="A34" s="138">
        <v>2</v>
      </c>
      <c r="B34" s="138">
        <v>2</v>
      </c>
      <c r="C34" s="138">
        <v>2</v>
      </c>
      <c r="D34" s="138">
        <v>9</v>
      </c>
      <c r="E34" s="131">
        <v>155</v>
      </c>
      <c r="F34" s="138">
        <v>14</v>
      </c>
      <c r="G34" s="163">
        <v>2</v>
      </c>
      <c r="H34" s="140">
        <v>35.200000000000003</v>
      </c>
      <c r="I34" s="140">
        <v>71</v>
      </c>
      <c r="J34" s="141">
        <v>72.099999999999994</v>
      </c>
      <c r="K34" s="116">
        <f t="shared" si="15"/>
        <v>72.099999999999994</v>
      </c>
      <c r="L34" s="118">
        <v>43500</v>
      </c>
      <c r="M34" s="118">
        <f t="shared" si="16"/>
        <v>3136349.9999999995</v>
      </c>
      <c r="N34" s="143">
        <v>42500</v>
      </c>
      <c r="O34" s="118">
        <v>2000</v>
      </c>
      <c r="P34" s="130">
        <v>37000</v>
      </c>
      <c r="Q34" s="130">
        <f t="shared" si="8"/>
        <v>2667700</v>
      </c>
      <c r="R34" s="144" t="s">
        <v>49</v>
      </c>
      <c r="S34" s="142"/>
      <c r="T34" s="116">
        <f t="shared" si="17"/>
        <v>3136349.9999999995</v>
      </c>
      <c r="U34" s="140">
        <v>35000</v>
      </c>
      <c r="V34" s="156">
        <f t="shared" si="12"/>
        <v>34000</v>
      </c>
      <c r="W34" s="156">
        <f>V34-(V34*4.5%)-(V34-U34)*18/118</f>
        <v>32622.542372881355</v>
      </c>
      <c r="X34" s="156">
        <f t="shared" si="5"/>
        <v>2451400</v>
      </c>
      <c r="Y34" s="156">
        <f t="shared" si="6"/>
        <v>2352085.3050847454</v>
      </c>
      <c r="AA34" s="177">
        <f>V34-$AA$1</f>
        <v>2800</v>
      </c>
    </row>
    <row r="35" spans="1:27" s="157" customFormat="1" ht="12.75" hidden="1" customHeight="1">
      <c r="A35" s="138">
        <v>2</v>
      </c>
      <c r="B35" s="138">
        <v>2</v>
      </c>
      <c r="C35" s="138">
        <v>1</v>
      </c>
      <c r="D35" s="138">
        <v>8</v>
      </c>
      <c r="E35" s="131">
        <v>158</v>
      </c>
      <c r="F35" s="138">
        <v>15</v>
      </c>
      <c r="G35" s="163">
        <v>3</v>
      </c>
      <c r="H35" s="140">
        <v>55.8</v>
      </c>
      <c r="I35" s="140">
        <v>97.4</v>
      </c>
      <c r="J35" s="141">
        <v>103.5</v>
      </c>
      <c r="K35" s="116">
        <f t="shared" si="15"/>
        <v>103.5</v>
      </c>
      <c r="L35" s="118">
        <v>43000</v>
      </c>
      <c r="M35" s="118">
        <f t="shared" si="16"/>
        <v>4450500</v>
      </c>
      <c r="N35" s="143">
        <v>40500</v>
      </c>
      <c r="O35" s="118">
        <v>2000</v>
      </c>
      <c r="P35" s="130">
        <v>34500</v>
      </c>
      <c r="Q35" s="130">
        <f t="shared" si="8"/>
        <v>3570750</v>
      </c>
      <c r="R35" s="139" t="s">
        <v>49</v>
      </c>
      <c r="S35" s="142"/>
      <c r="T35" s="116">
        <f t="shared" si="17"/>
        <v>4450500</v>
      </c>
      <c r="U35" s="140">
        <v>35000</v>
      </c>
      <c r="V35" s="156">
        <f t="shared" si="12"/>
        <v>31500</v>
      </c>
      <c r="W35" s="156">
        <f>V35-(V35*4.5%)-(V35-U35)*18/118</f>
        <v>30616.398305084746</v>
      </c>
      <c r="X35" s="156">
        <f t="shared" si="5"/>
        <v>3260250</v>
      </c>
      <c r="Y35" s="156">
        <f t="shared" si="6"/>
        <v>3168797.2245762711</v>
      </c>
    </row>
    <row r="36" spans="1:27" s="157" customFormat="1" ht="12.75" hidden="1" customHeight="1">
      <c r="A36" s="138">
        <v>2</v>
      </c>
      <c r="B36" s="138">
        <v>3</v>
      </c>
      <c r="C36" s="138">
        <v>6</v>
      </c>
      <c r="D36" s="138">
        <v>17</v>
      </c>
      <c r="E36" s="131">
        <v>171</v>
      </c>
      <c r="F36" s="138">
        <v>2</v>
      </c>
      <c r="G36" s="155">
        <v>1</v>
      </c>
      <c r="H36" s="140">
        <v>19.5</v>
      </c>
      <c r="I36" s="140">
        <v>44.3</v>
      </c>
      <c r="J36" s="141">
        <v>45.7</v>
      </c>
      <c r="K36" s="116">
        <f t="shared" si="15"/>
        <v>45.7</v>
      </c>
      <c r="L36" s="118">
        <v>45000</v>
      </c>
      <c r="M36" s="118">
        <f t="shared" si="16"/>
        <v>2056500.0000000002</v>
      </c>
      <c r="N36" s="143">
        <v>41000</v>
      </c>
      <c r="O36" s="118">
        <v>2000</v>
      </c>
      <c r="P36" s="130">
        <v>37000</v>
      </c>
      <c r="Q36" s="130">
        <f t="shared" si="8"/>
        <v>1690900</v>
      </c>
      <c r="R36" s="144" t="s">
        <v>49</v>
      </c>
      <c r="S36" s="118"/>
      <c r="T36" s="116">
        <f t="shared" si="17"/>
        <v>2056500.0000000002</v>
      </c>
      <c r="U36" s="140">
        <v>40930</v>
      </c>
      <c r="V36" s="156">
        <f t="shared" si="12"/>
        <v>34000</v>
      </c>
      <c r="W36" s="156">
        <f>V36-(V36*4.5%)-(V36-U36)*18/118</f>
        <v>33527.118644067799</v>
      </c>
      <c r="X36" s="156">
        <f t="shared" si="5"/>
        <v>1553800</v>
      </c>
      <c r="Y36" s="156">
        <f t="shared" si="6"/>
        <v>1532189.3220338984</v>
      </c>
    </row>
    <row r="37" spans="1:27" s="157" customFormat="1" ht="12.75" hidden="1" customHeight="1">
      <c r="A37" s="138">
        <v>2</v>
      </c>
      <c r="B37" s="138">
        <v>3</v>
      </c>
      <c r="C37" s="138">
        <v>2</v>
      </c>
      <c r="D37" s="138">
        <v>13</v>
      </c>
      <c r="E37" s="131">
        <v>173</v>
      </c>
      <c r="F37" s="138">
        <v>3</v>
      </c>
      <c r="G37" s="155">
        <v>2</v>
      </c>
      <c r="H37" s="140">
        <v>35.299999999999997</v>
      </c>
      <c r="I37" s="140">
        <v>72.3</v>
      </c>
      <c r="J37" s="141">
        <v>76.099999999999994</v>
      </c>
      <c r="K37" s="116">
        <f t="shared" si="15"/>
        <v>76.099999999999994</v>
      </c>
      <c r="L37" s="118">
        <v>44500</v>
      </c>
      <c r="M37" s="118">
        <f t="shared" si="16"/>
        <v>3386449.9999999995</v>
      </c>
      <c r="N37" s="143">
        <v>42500</v>
      </c>
      <c r="O37" s="118">
        <v>2000</v>
      </c>
      <c r="P37" s="130">
        <v>39250</v>
      </c>
      <c r="Q37" s="130">
        <f t="shared" si="8"/>
        <v>2986925</v>
      </c>
      <c r="R37" s="144" t="s">
        <v>49</v>
      </c>
      <c r="S37" s="118"/>
      <c r="T37" s="116">
        <f t="shared" si="17"/>
        <v>3386449.9999999995</v>
      </c>
      <c r="U37" s="140">
        <v>40930</v>
      </c>
      <c r="V37" s="156">
        <f t="shared" si="12"/>
        <v>36250</v>
      </c>
      <c r="W37" s="156">
        <f>V37-(V37*4.5%)-(V37-U37)*18/118</f>
        <v>35332.648305084746</v>
      </c>
      <c r="X37" s="156">
        <f t="shared" si="5"/>
        <v>2758625</v>
      </c>
      <c r="Y37" s="156">
        <f t="shared" si="6"/>
        <v>2688814.536016949</v>
      </c>
    </row>
    <row r="38" spans="1:27" s="154" customFormat="1" ht="12.75" customHeight="1">
      <c r="A38" s="115">
        <v>2</v>
      </c>
      <c r="B38" s="115">
        <v>1</v>
      </c>
      <c r="C38" s="115">
        <v>1</v>
      </c>
      <c r="D38" s="115">
        <v>1</v>
      </c>
      <c r="E38" s="131">
        <v>64</v>
      </c>
      <c r="F38" s="115">
        <v>11</v>
      </c>
      <c r="G38" s="158">
        <v>1</v>
      </c>
      <c r="H38" s="116">
        <v>19.5</v>
      </c>
      <c r="I38" s="116">
        <v>45.1</v>
      </c>
      <c r="J38" s="141">
        <v>46.5</v>
      </c>
      <c r="K38" s="116">
        <f t="shared" si="15"/>
        <v>46.5</v>
      </c>
      <c r="L38" s="118">
        <v>44000</v>
      </c>
      <c r="M38" s="118">
        <f t="shared" si="16"/>
        <v>2046000</v>
      </c>
      <c r="N38" s="143">
        <v>43000</v>
      </c>
      <c r="O38" s="118">
        <v>2000</v>
      </c>
      <c r="P38" s="578">
        <f>Шахматка!B95</f>
        <v>46000</v>
      </c>
      <c r="Q38" s="578">
        <f t="shared" si="8"/>
        <v>2139000</v>
      </c>
      <c r="R38" s="117" t="s">
        <v>13</v>
      </c>
      <c r="S38" s="118"/>
      <c r="T38" s="116">
        <f t="shared" si="17"/>
        <v>2046000</v>
      </c>
      <c r="U38" s="116">
        <v>40930</v>
      </c>
      <c r="V38" s="153">
        <f t="shared" si="12"/>
        <v>43000</v>
      </c>
      <c r="W38" s="153">
        <f>V38-(V38*4.5%)-(V38-U38)*20/120</f>
        <v>40720</v>
      </c>
      <c r="X38" s="153">
        <f t="shared" si="5"/>
        <v>1999500</v>
      </c>
      <c r="Y38" s="153">
        <f t="shared" si="6"/>
        <v>1893480</v>
      </c>
      <c r="AA38" s="176">
        <f t="shared" ref="AA38:AA48" si="18">V38-$AA$1</f>
        <v>11800</v>
      </c>
    </row>
    <row r="39" spans="1:27" s="154" customFormat="1" ht="12.75" customHeight="1">
      <c r="A39" s="115">
        <v>2</v>
      </c>
      <c r="B39" s="115">
        <v>1</v>
      </c>
      <c r="C39" s="115">
        <v>1</v>
      </c>
      <c r="D39" s="115">
        <v>1</v>
      </c>
      <c r="E39" s="131">
        <v>22</v>
      </c>
      <c r="F39" s="115">
        <v>5</v>
      </c>
      <c r="G39" s="158">
        <v>1</v>
      </c>
      <c r="H39" s="116">
        <v>19.5</v>
      </c>
      <c r="I39" s="116">
        <v>45.1</v>
      </c>
      <c r="J39" s="141">
        <v>46.5</v>
      </c>
      <c r="K39" s="116">
        <f t="shared" si="15"/>
        <v>46.5</v>
      </c>
      <c r="L39" s="118">
        <v>45000</v>
      </c>
      <c r="M39" s="118">
        <f t="shared" si="16"/>
        <v>2092500</v>
      </c>
      <c r="N39" s="143">
        <v>43000</v>
      </c>
      <c r="O39" s="118">
        <v>2000</v>
      </c>
      <c r="P39" s="578">
        <f>Шахматка!B93</f>
        <v>46000</v>
      </c>
      <c r="Q39" s="578">
        <f t="shared" si="8"/>
        <v>2139000</v>
      </c>
      <c r="R39" s="117" t="s">
        <v>13</v>
      </c>
      <c r="S39" s="118"/>
      <c r="T39" s="116">
        <f t="shared" si="17"/>
        <v>2092500</v>
      </c>
      <c r="U39" s="116">
        <v>40930</v>
      </c>
      <c r="V39" s="153">
        <f t="shared" si="12"/>
        <v>43000</v>
      </c>
      <c r="W39" s="153">
        <f>V39-(V39*4.5%)-(V39-U39)*20/120</f>
        <v>40720</v>
      </c>
      <c r="X39" s="153">
        <f t="shared" si="5"/>
        <v>1999500</v>
      </c>
      <c r="Y39" s="153">
        <f t="shared" si="6"/>
        <v>1893480</v>
      </c>
      <c r="AA39" s="176">
        <f t="shared" si="18"/>
        <v>11800</v>
      </c>
    </row>
    <row r="40" spans="1:27" s="154" customFormat="1" ht="12.75" customHeight="1">
      <c r="A40" s="115">
        <v>2</v>
      </c>
      <c r="B40" s="115">
        <v>1</v>
      </c>
      <c r="C40" s="115">
        <v>1</v>
      </c>
      <c r="D40" s="115">
        <v>1</v>
      </c>
      <c r="E40" s="131">
        <v>50</v>
      </c>
      <c r="F40" s="115">
        <v>9</v>
      </c>
      <c r="G40" s="158">
        <v>1</v>
      </c>
      <c r="H40" s="116">
        <v>19.5</v>
      </c>
      <c r="I40" s="116">
        <v>45.1</v>
      </c>
      <c r="J40" s="141">
        <v>46.5</v>
      </c>
      <c r="K40" s="116">
        <f t="shared" si="15"/>
        <v>46.5</v>
      </c>
      <c r="L40" s="118">
        <v>44500</v>
      </c>
      <c r="M40" s="118">
        <f t="shared" si="16"/>
        <v>2069250</v>
      </c>
      <c r="N40" s="143">
        <v>43000</v>
      </c>
      <c r="O40" s="118">
        <v>2000</v>
      </c>
      <c r="P40" s="578">
        <f>Шахматка!B95</f>
        <v>46000</v>
      </c>
      <c r="Q40" s="578">
        <f t="shared" si="8"/>
        <v>2139000</v>
      </c>
      <c r="R40" s="117" t="s">
        <v>13</v>
      </c>
      <c r="S40" s="118"/>
      <c r="T40" s="116">
        <f t="shared" si="17"/>
        <v>2069250</v>
      </c>
      <c r="U40" s="570">
        <v>40930</v>
      </c>
      <c r="V40" s="153">
        <f t="shared" si="12"/>
        <v>43000</v>
      </c>
      <c r="W40" s="153">
        <f>V40-(V40*4.5%)-(V40-U40)*20/120</f>
        <v>40720</v>
      </c>
      <c r="X40" s="153">
        <f t="shared" si="5"/>
        <v>1999500</v>
      </c>
      <c r="Y40" s="153">
        <f t="shared" si="6"/>
        <v>1893480</v>
      </c>
      <c r="AA40" s="176">
        <f t="shared" si="18"/>
        <v>11800</v>
      </c>
    </row>
    <row r="41" spans="1:27" s="157" customFormat="1" ht="12.75" hidden="1" customHeight="1">
      <c r="A41" s="138">
        <v>2</v>
      </c>
      <c r="B41" s="138">
        <v>3</v>
      </c>
      <c r="C41" s="138">
        <v>3</v>
      </c>
      <c r="D41" s="138">
        <v>14</v>
      </c>
      <c r="E41" s="131">
        <v>186</v>
      </c>
      <c r="F41" s="138">
        <v>5</v>
      </c>
      <c r="G41" s="155">
        <v>1</v>
      </c>
      <c r="H41" s="140">
        <v>19</v>
      </c>
      <c r="I41" s="140">
        <v>47.2</v>
      </c>
      <c r="J41" s="141">
        <v>48.3</v>
      </c>
      <c r="K41" s="116">
        <f t="shared" si="15"/>
        <v>48.3</v>
      </c>
      <c r="L41" s="118">
        <v>45000</v>
      </c>
      <c r="M41" s="118">
        <f t="shared" si="16"/>
        <v>2173500</v>
      </c>
      <c r="N41" s="143">
        <v>44000</v>
      </c>
      <c r="O41" s="118">
        <v>2000</v>
      </c>
      <c r="P41" s="130">
        <v>38250</v>
      </c>
      <c r="Q41" s="130">
        <f t="shared" si="8"/>
        <v>1847475</v>
      </c>
      <c r="R41" s="144" t="s">
        <v>49</v>
      </c>
      <c r="S41" s="142"/>
      <c r="T41" s="116">
        <f t="shared" si="17"/>
        <v>2173500</v>
      </c>
      <c r="U41" s="140">
        <v>35000</v>
      </c>
      <c r="V41" s="156">
        <f t="shared" si="12"/>
        <v>35250</v>
      </c>
      <c r="W41" s="156">
        <f>V41-(V41*4.5%)-(V41-U41)*18/118</f>
        <v>33625.614406779663</v>
      </c>
      <c r="X41" s="156">
        <f t="shared" si="5"/>
        <v>1702575</v>
      </c>
      <c r="Y41" s="156">
        <f t="shared" si="6"/>
        <v>1624117.1758474577</v>
      </c>
      <c r="AA41" s="177">
        <f t="shared" si="18"/>
        <v>4050</v>
      </c>
    </row>
    <row r="42" spans="1:27" s="154" customFormat="1" ht="12.75" customHeight="1">
      <c r="A42" s="115">
        <v>2</v>
      </c>
      <c r="B42" s="115">
        <v>1</v>
      </c>
      <c r="C42" s="115">
        <v>1</v>
      </c>
      <c r="D42" s="115">
        <v>1</v>
      </c>
      <c r="E42" s="131">
        <v>78</v>
      </c>
      <c r="F42" s="115">
        <v>13</v>
      </c>
      <c r="G42" s="152">
        <v>1</v>
      </c>
      <c r="H42" s="116">
        <v>19.5</v>
      </c>
      <c r="I42" s="116">
        <v>45.1</v>
      </c>
      <c r="J42" s="141">
        <v>46.5</v>
      </c>
      <c r="K42" s="116">
        <f t="shared" si="15"/>
        <v>46.5</v>
      </c>
      <c r="L42" s="118">
        <v>44000</v>
      </c>
      <c r="M42" s="118">
        <f t="shared" si="16"/>
        <v>2046000</v>
      </c>
      <c r="N42" s="143">
        <v>43000</v>
      </c>
      <c r="O42" s="118">
        <v>2000</v>
      </c>
      <c r="P42" s="578">
        <f>Шахматка!B95</f>
        <v>46000</v>
      </c>
      <c r="Q42" s="578">
        <f t="shared" ref="Q42:Q73" si="19">P42*J42</f>
        <v>2139000</v>
      </c>
      <c r="R42" s="117" t="s">
        <v>13</v>
      </c>
      <c r="S42" s="118"/>
      <c r="T42" s="116">
        <f t="shared" si="17"/>
        <v>2046000</v>
      </c>
      <c r="U42" s="570">
        <v>40930</v>
      </c>
      <c r="V42" s="153">
        <f t="shared" si="12"/>
        <v>43000</v>
      </c>
      <c r="W42" s="153">
        <f>V42-(V42*4.5%)-(V42-U42)*20/120</f>
        <v>40720</v>
      </c>
      <c r="X42" s="153">
        <f t="shared" si="5"/>
        <v>1999500</v>
      </c>
      <c r="Y42" s="153">
        <f t="shared" si="6"/>
        <v>1893480</v>
      </c>
      <c r="AA42" s="176">
        <f t="shared" si="18"/>
        <v>11800</v>
      </c>
    </row>
    <row r="43" spans="1:27" s="154" customFormat="1" ht="12.75" customHeight="1">
      <c r="A43" s="115">
        <v>2</v>
      </c>
      <c r="B43" s="115">
        <v>1</v>
      </c>
      <c r="C43" s="115">
        <v>1</v>
      </c>
      <c r="D43" s="115">
        <v>1</v>
      </c>
      <c r="E43" s="131">
        <v>85</v>
      </c>
      <c r="F43" s="115">
        <v>14</v>
      </c>
      <c r="G43" s="158">
        <v>1</v>
      </c>
      <c r="H43" s="116">
        <v>19.5</v>
      </c>
      <c r="I43" s="116">
        <v>45.1</v>
      </c>
      <c r="J43" s="141">
        <v>46.5</v>
      </c>
      <c r="K43" s="116">
        <f t="shared" si="15"/>
        <v>46.5</v>
      </c>
      <c r="L43" s="118">
        <v>44000</v>
      </c>
      <c r="M43" s="118">
        <f t="shared" si="16"/>
        <v>2046000</v>
      </c>
      <c r="N43" s="143">
        <v>43000</v>
      </c>
      <c r="O43" s="118">
        <v>2000</v>
      </c>
      <c r="P43" s="578">
        <f>Шахматка!B95</f>
        <v>46000</v>
      </c>
      <c r="Q43" s="578">
        <f t="shared" si="19"/>
        <v>2139000</v>
      </c>
      <c r="R43" s="117" t="s">
        <v>13</v>
      </c>
      <c r="S43" s="118"/>
      <c r="T43" s="116">
        <f t="shared" si="17"/>
        <v>2046000</v>
      </c>
      <c r="U43" s="570">
        <v>40930</v>
      </c>
      <c r="V43" s="153">
        <f t="shared" si="12"/>
        <v>43000</v>
      </c>
      <c r="W43" s="153">
        <f>V43-(V43*4.5%)-(V43-U43)*20/120</f>
        <v>40720</v>
      </c>
      <c r="X43" s="153">
        <f t="shared" si="5"/>
        <v>1999500</v>
      </c>
      <c r="Y43" s="153">
        <f t="shared" si="6"/>
        <v>1893480</v>
      </c>
      <c r="AA43" s="176">
        <f t="shared" si="18"/>
        <v>11800</v>
      </c>
    </row>
    <row r="44" spans="1:27" s="154" customFormat="1" ht="12.75" customHeight="1">
      <c r="A44" s="115">
        <v>2</v>
      </c>
      <c r="B44" s="115">
        <v>1</v>
      </c>
      <c r="C44" s="115">
        <v>1</v>
      </c>
      <c r="D44" s="115">
        <v>1</v>
      </c>
      <c r="E44" s="131">
        <v>29</v>
      </c>
      <c r="F44" s="115">
        <v>6</v>
      </c>
      <c r="G44" s="158">
        <v>1</v>
      </c>
      <c r="H44" s="116">
        <v>19.5</v>
      </c>
      <c r="I44" s="116">
        <v>45.1</v>
      </c>
      <c r="J44" s="141">
        <v>46.5</v>
      </c>
      <c r="K44" s="116">
        <f t="shared" si="15"/>
        <v>46.5</v>
      </c>
      <c r="L44" s="118">
        <v>44500</v>
      </c>
      <c r="M44" s="118">
        <f t="shared" si="16"/>
        <v>2069250</v>
      </c>
      <c r="N44" s="143">
        <v>43000</v>
      </c>
      <c r="O44" s="118">
        <v>2000</v>
      </c>
      <c r="P44" s="578">
        <f>Шахматка!B95</f>
        <v>46000</v>
      </c>
      <c r="Q44" s="578">
        <f t="shared" si="19"/>
        <v>2139000</v>
      </c>
      <c r="R44" s="117" t="s">
        <v>13</v>
      </c>
      <c r="S44" s="118"/>
      <c r="T44" s="116">
        <f t="shared" si="17"/>
        <v>2069250</v>
      </c>
      <c r="U44" s="116">
        <v>40930</v>
      </c>
      <c r="V44" s="153">
        <f t="shared" si="12"/>
        <v>43000</v>
      </c>
      <c r="W44" s="153">
        <f>V44-(V44*4.5%)-(V44-U44)*20/120</f>
        <v>40720</v>
      </c>
      <c r="X44" s="153">
        <f t="shared" si="5"/>
        <v>1999500</v>
      </c>
      <c r="Y44" s="153">
        <f t="shared" si="6"/>
        <v>1893480</v>
      </c>
      <c r="AA44" s="176">
        <f t="shared" si="18"/>
        <v>11800</v>
      </c>
    </row>
    <row r="45" spans="1:27" s="157" customFormat="1" ht="12.75" hidden="1" customHeight="1">
      <c r="A45" s="138">
        <v>2</v>
      </c>
      <c r="B45" s="138">
        <v>3</v>
      </c>
      <c r="C45" s="138">
        <v>5</v>
      </c>
      <c r="D45" s="138">
        <v>16</v>
      </c>
      <c r="E45" s="131">
        <v>212</v>
      </c>
      <c r="F45" s="138">
        <v>9</v>
      </c>
      <c r="G45" s="155">
        <v>2</v>
      </c>
      <c r="H45" s="140">
        <v>33.299999999999997</v>
      </c>
      <c r="I45" s="140">
        <v>67.099999999999994</v>
      </c>
      <c r="J45" s="141">
        <v>69.8</v>
      </c>
      <c r="K45" s="116">
        <f t="shared" si="15"/>
        <v>69.8</v>
      </c>
      <c r="L45" s="118">
        <v>48000</v>
      </c>
      <c r="M45" s="118">
        <f t="shared" si="16"/>
        <v>3350400</v>
      </c>
      <c r="N45" s="143">
        <v>46000</v>
      </c>
      <c r="O45" s="118">
        <v>2000</v>
      </c>
      <c r="P45" s="130">
        <v>43750</v>
      </c>
      <c r="Q45" s="130">
        <f t="shared" si="19"/>
        <v>3053750</v>
      </c>
      <c r="R45" s="144" t="s">
        <v>49</v>
      </c>
      <c r="S45" s="118"/>
      <c r="T45" s="116">
        <f t="shared" si="17"/>
        <v>3350400</v>
      </c>
      <c r="U45" s="140">
        <v>40930</v>
      </c>
      <c r="V45" s="156">
        <f t="shared" si="12"/>
        <v>40750</v>
      </c>
      <c r="W45" s="156">
        <f>V45-(V45*4.5%)-(V45-U45)*18/118</f>
        <v>38943.707627118645</v>
      </c>
      <c r="X45" s="156">
        <f t="shared" si="5"/>
        <v>2844350</v>
      </c>
      <c r="Y45" s="156">
        <f t="shared" si="6"/>
        <v>2718270.7923728814</v>
      </c>
      <c r="AA45" s="177">
        <f t="shared" si="18"/>
        <v>9550</v>
      </c>
    </row>
    <row r="46" spans="1:27" s="157" customFormat="1" ht="12.75" hidden="1" customHeight="1">
      <c r="A46" s="138">
        <v>2</v>
      </c>
      <c r="B46" s="138">
        <v>3</v>
      </c>
      <c r="C46" s="138">
        <v>4</v>
      </c>
      <c r="D46" s="138">
        <v>15</v>
      </c>
      <c r="E46" s="131">
        <v>217</v>
      </c>
      <c r="F46" s="138">
        <v>10</v>
      </c>
      <c r="G46" s="155">
        <v>2</v>
      </c>
      <c r="H46" s="140">
        <v>35.200000000000003</v>
      </c>
      <c r="I46" s="140">
        <v>69</v>
      </c>
      <c r="J46" s="141">
        <v>70.099999999999994</v>
      </c>
      <c r="K46" s="116">
        <f t="shared" si="15"/>
        <v>70.099999999999994</v>
      </c>
      <c r="L46" s="118">
        <v>44000</v>
      </c>
      <c r="M46" s="118">
        <f t="shared" si="16"/>
        <v>3084399.9999999995</v>
      </c>
      <c r="N46" s="143">
        <v>44000</v>
      </c>
      <c r="O46" s="118">
        <v>2000</v>
      </c>
      <c r="P46" s="130">
        <v>41250</v>
      </c>
      <c r="Q46" s="130">
        <f t="shared" si="19"/>
        <v>2891624.9999999995</v>
      </c>
      <c r="R46" s="144" t="s">
        <v>49</v>
      </c>
      <c r="S46" s="118"/>
      <c r="T46" s="116">
        <f t="shared" si="17"/>
        <v>3084399.9999999995</v>
      </c>
      <c r="U46" s="140">
        <v>40930</v>
      </c>
      <c r="V46" s="156">
        <f t="shared" si="12"/>
        <v>38250</v>
      </c>
      <c r="W46" s="156">
        <f>V46-(V46*4.5%)-(V46-U46)*18/118</f>
        <v>36937.563559322036</v>
      </c>
      <c r="X46" s="156">
        <f t="shared" si="5"/>
        <v>2681325</v>
      </c>
      <c r="Y46" s="156">
        <f t="shared" si="6"/>
        <v>2589323.2055084747</v>
      </c>
      <c r="AA46" s="177">
        <f t="shared" si="18"/>
        <v>7050</v>
      </c>
    </row>
    <row r="47" spans="1:27" s="154" customFormat="1" ht="12.75" customHeight="1">
      <c r="A47" s="115">
        <v>2</v>
      </c>
      <c r="B47" s="115">
        <v>1</v>
      </c>
      <c r="C47" s="115">
        <v>1</v>
      </c>
      <c r="D47" s="115">
        <v>1</v>
      </c>
      <c r="E47" s="131">
        <v>57</v>
      </c>
      <c r="F47" s="115">
        <v>10</v>
      </c>
      <c r="G47" s="158">
        <v>1</v>
      </c>
      <c r="H47" s="116">
        <v>19.5</v>
      </c>
      <c r="I47" s="116">
        <v>45.1</v>
      </c>
      <c r="J47" s="141">
        <v>46.5</v>
      </c>
      <c r="K47" s="116">
        <f t="shared" si="15"/>
        <v>46.5</v>
      </c>
      <c r="L47" s="118">
        <v>44500</v>
      </c>
      <c r="M47" s="118">
        <f t="shared" si="16"/>
        <v>2069250</v>
      </c>
      <c r="N47" s="143">
        <v>43000</v>
      </c>
      <c r="O47" s="118">
        <v>2000</v>
      </c>
      <c r="P47" s="578">
        <f>Шахматка!B95</f>
        <v>46000</v>
      </c>
      <c r="Q47" s="578">
        <f t="shared" si="19"/>
        <v>2139000</v>
      </c>
      <c r="R47" s="117" t="s">
        <v>13</v>
      </c>
      <c r="S47" s="118"/>
      <c r="T47" s="116">
        <f t="shared" si="17"/>
        <v>2069250</v>
      </c>
      <c r="U47" s="116">
        <v>40930</v>
      </c>
      <c r="V47" s="153">
        <f t="shared" si="12"/>
        <v>43000</v>
      </c>
      <c r="W47" s="153">
        <f>V47-(V47*4.5%)-(V47-U47)*20/120</f>
        <v>40720</v>
      </c>
      <c r="X47" s="153">
        <f t="shared" si="5"/>
        <v>1999500</v>
      </c>
      <c r="Y47" s="153">
        <f t="shared" si="6"/>
        <v>1893480</v>
      </c>
      <c r="AA47" s="176">
        <f t="shared" si="18"/>
        <v>11800</v>
      </c>
    </row>
    <row r="48" spans="1:27" s="154" customFormat="1" ht="12.75" customHeight="1">
      <c r="A48" s="115">
        <v>2</v>
      </c>
      <c r="B48" s="115">
        <v>1</v>
      </c>
      <c r="C48" s="115">
        <v>1</v>
      </c>
      <c r="D48" s="115">
        <v>1</v>
      </c>
      <c r="E48" s="131">
        <v>71</v>
      </c>
      <c r="F48" s="115">
        <v>12</v>
      </c>
      <c r="G48" s="158">
        <v>1</v>
      </c>
      <c r="H48" s="116">
        <v>19.5</v>
      </c>
      <c r="I48" s="116">
        <v>45.1</v>
      </c>
      <c r="J48" s="141">
        <v>46.5</v>
      </c>
      <c r="K48" s="116">
        <f t="shared" si="15"/>
        <v>46.5</v>
      </c>
      <c r="L48" s="118">
        <v>44000</v>
      </c>
      <c r="M48" s="118">
        <f t="shared" si="16"/>
        <v>2046000</v>
      </c>
      <c r="N48" s="143">
        <v>43000</v>
      </c>
      <c r="O48" s="118">
        <v>2000</v>
      </c>
      <c r="P48" s="578">
        <f>Шахматка!B95</f>
        <v>46000</v>
      </c>
      <c r="Q48" s="578">
        <f t="shared" si="19"/>
        <v>2139000</v>
      </c>
      <c r="R48" s="117" t="s">
        <v>13</v>
      </c>
      <c r="S48" s="118"/>
      <c r="T48" s="116">
        <f t="shared" si="17"/>
        <v>2046000</v>
      </c>
      <c r="U48" s="116">
        <v>40930</v>
      </c>
      <c r="V48" s="153">
        <f t="shared" si="12"/>
        <v>43000</v>
      </c>
      <c r="W48" s="153">
        <f>V48-(V48*4.5%)-(V48-U48)*20/120</f>
        <v>40720</v>
      </c>
      <c r="X48" s="153">
        <f t="shared" si="5"/>
        <v>1999500</v>
      </c>
      <c r="Y48" s="153">
        <f t="shared" si="6"/>
        <v>1893480</v>
      </c>
      <c r="AA48" s="176">
        <f t="shared" si="18"/>
        <v>11800</v>
      </c>
    </row>
    <row r="49" spans="1:27" s="576" customFormat="1" ht="12.75" customHeight="1">
      <c r="A49" s="571">
        <v>2</v>
      </c>
      <c r="B49" s="571">
        <v>1</v>
      </c>
      <c r="C49" s="571">
        <v>7</v>
      </c>
      <c r="D49" s="571">
        <v>1</v>
      </c>
      <c r="E49" s="572">
        <v>36</v>
      </c>
      <c r="F49" s="571">
        <v>7</v>
      </c>
      <c r="G49" s="573">
        <v>1</v>
      </c>
      <c r="H49" s="116">
        <v>19.5</v>
      </c>
      <c r="I49" s="116">
        <v>45.1</v>
      </c>
      <c r="J49" s="574">
        <v>46.5</v>
      </c>
      <c r="K49" s="130"/>
      <c r="L49" s="130"/>
      <c r="M49" s="118"/>
      <c r="N49" s="179"/>
      <c r="O49" s="179"/>
      <c r="P49" s="579">
        <f>Шахматка!B95</f>
        <v>46000</v>
      </c>
      <c r="Q49" s="579">
        <f t="shared" si="19"/>
        <v>2139000</v>
      </c>
      <c r="R49" s="575" t="s">
        <v>109</v>
      </c>
      <c r="S49" s="118"/>
      <c r="T49" s="116"/>
      <c r="U49" s="116">
        <v>40930</v>
      </c>
      <c r="V49" s="153">
        <f t="shared" si="12"/>
        <v>43000</v>
      </c>
      <c r="W49" s="153">
        <f>V49-(V49*4.5%)-(V49-U49)*20/120</f>
        <v>40720</v>
      </c>
      <c r="X49" s="153">
        <f t="shared" si="5"/>
        <v>1999500</v>
      </c>
      <c r="Y49" s="153">
        <f t="shared" si="6"/>
        <v>1893480</v>
      </c>
      <c r="Z49" s="154"/>
      <c r="AA49" s="176"/>
    </row>
    <row r="50" spans="1:27" s="157" customFormat="1" ht="12.75" hidden="1" customHeight="1">
      <c r="A50" s="138">
        <v>2</v>
      </c>
      <c r="B50" s="138">
        <v>3</v>
      </c>
      <c r="C50" s="138">
        <v>6</v>
      </c>
      <c r="D50" s="138">
        <v>17</v>
      </c>
      <c r="E50" s="131">
        <v>243</v>
      </c>
      <c r="F50" s="138">
        <v>14</v>
      </c>
      <c r="G50" s="155">
        <v>1</v>
      </c>
      <c r="H50" s="140">
        <v>19.5</v>
      </c>
      <c r="I50" s="140">
        <v>44.3</v>
      </c>
      <c r="J50" s="141">
        <v>45.7</v>
      </c>
      <c r="K50" s="116">
        <f t="shared" ref="K50:K81" si="20">J50</f>
        <v>45.7</v>
      </c>
      <c r="L50" s="118">
        <v>44000</v>
      </c>
      <c r="M50" s="118">
        <f t="shared" ref="M50:M81" si="21">K50*L50</f>
        <v>2010800.0000000002</v>
      </c>
      <c r="N50" s="143">
        <v>43000</v>
      </c>
      <c r="O50" s="118">
        <v>2000</v>
      </c>
      <c r="P50" s="130">
        <v>42000</v>
      </c>
      <c r="Q50" s="130">
        <f t="shared" si="19"/>
        <v>1919400.0000000002</v>
      </c>
      <c r="R50" s="144" t="s">
        <v>49</v>
      </c>
      <c r="S50" s="118"/>
      <c r="T50" s="116">
        <f t="shared" ref="T50:T64" si="22">L50*K50</f>
        <v>2010800.0000000002</v>
      </c>
      <c r="U50" s="140">
        <v>40930</v>
      </c>
      <c r="V50" s="156">
        <f t="shared" si="12"/>
        <v>39000</v>
      </c>
      <c r="W50" s="156">
        <f>V50-(V50*4.5%)-(V50-U50)*18/118</f>
        <v>37539.406779661018</v>
      </c>
      <c r="X50" s="156">
        <f t="shared" si="5"/>
        <v>1782300</v>
      </c>
      <c r="Y50" s="156">
        <f t="shared" si="6"/>
        <v>1715550.8898305087</v>
      </c>
    </row>
    <row r="51" spans="1:27" s="157" customFormat="1" ht="12.75" hidden="1" customHeight="1">
      <c r="A51" s="138">
        <v>2</v>
      </c>
      <c r="B51" s="138">
        <v>3</v>
      </c>
      <c r="C51" s="138">
        <v>5</v>
      </c>
      <c r="D51" s="138">
        <v>16</v>
      </c>
      <c r="E51" s="131">
        <v>248</v>
      </c>
      <c r="F51" s="138">
        <v>15</v>
      </c>
      <c r="G51" s="155">
        <v>2</v>
      </c>
      <c r="H51" s="140">
        <v>33.299999999999997</v>
      </c>
      <c r="I51" s="140">
        <v>67.099999999999994</v>
      </c>
      <c r="J51" s="141">
        <v>69.8</v>
      </c>
      <c r="K51" s="133">
        <f t="shared" si="20"/>
        <v>69.8</v>
      </c>
      <c r="L51" s="133">
        <v>48000</v>
      </c>
      <c r="M51" s="181">
        <f t="shared" si="21"/>
        <v>3350400</v>
      </c>
      <c r="N51" s="136">
        <v>46000</v>
      </c>
      <c r="O51" s="123">
        <v>2000</v>
      </c>
      <c r="P51" s="130">
        <v>40750</v>
      </c>
      <c r="Q51" s="130">
        <f t="shared" si="19"/>
        <v>2844350</v>
      </c>
      <c r="R51" s="144" t="s">
        <v>49</v>
      </c>
      <c r="S51" s="153"/>
      <c r="T51" s="162">
        <f t="shared" si="22"/>
        <v>3350400</v>
      </c>
      <c r="U51" s="140">
        <v>40930</v>
      </c>
      <c r="V51" s="304">
        <f t="shared" si="12"/>
        <v>37750</v>
      </c>
      <c r="W51" s="304">
        <f>V51-(V51*4.5%)-(V51-U51)*18/118</f>
        <v>36536.33474576271</v>
      </c>
      <c r="X51" s="304">
        <f t="shared" si="5"/>
        <v>2634950</v>
      </c>
      <c r="Y51" s="304">
        <f t="shared" si="6"/>
        <v>2550236.1652542371</v>
      </c>
      <c r="AA51" s="157">
        <f t="shared" ref="AA51:AA60" si="23">V51-$AA$1</f>
        <v>6550</v>
      </c>
    </row>
    <row r="52" spans="1:27" s="157" customFormat="1" ht="12.75" hidden="1" customHeight="1">
      <c r="A52" s="138">
        <v>2</v>
      </c>
      <c r="B52" s="138">
        <v>3</v>
      </c>
      <c r="C52" s="138">
        <v>4</v>
      </c>
      <c r="D52" s="138">
        <v>15</v>
      </c>
      <c r="E52" s="131">
        <v>253</v>
      </c>
      <c r="F52" s="138">
        <v>16</v>
      </c>
      <c r="G52" s="155">
        <v>2</v>
      </c>
      <c r="H52" s="140">
        <v>35.200000000000003</v>
      </c>
      <c r="I52" s="140">
        <v>69</v>
      </c>
      <c r="J52" s="141">
        <v>70.099999999999994</v>
      </c>
      <c r="K52" s="116">
        <f t="shared" si="20"/>
        <v>70.099999999999994</v>
      </c>
      <c r="L52" s="118">
        <v>43000</v>
      </c>
      <c r="M52" s="118">
        <f t="shared" si="21"/>
        <v>3014299.9999999995</v>
      </c>
      <c r="N52" s="143">
        <v>44000</v>
      </c>
      <c r="O52" s="118">
        <v>2000</v>
      </c>
      <c r="P52" s="130">
        <v>38500</v>
      </c>
      <c r="Q52" s="130">
        <f t="shared" si="19"/>
        <v>2698850</v>
      </c>
      <c r="R52" s="144" t="s">
        <v>49</v>
      </c>
      <c r="S52" s="142"/>
      <c r="T52" s="116">
        <f t="shared" si="22"/>
        <v>3014299.9999999995</v>
      </c>
      <c r="U52" s="195">
        <v>35000</v>
      </c>
      <c r="V52" s="156">
        <f t="shared" si="12"/>
        <v>35500</v>
      </c>
      <c r="W52" s="156">
        <f>V52-(V52*4.5%)-(V52-U52)*18/118</f>
        <v>33826.228813559319</v>
      </c>
      <c r="X52" s="156">
        <f t="shared" si="5"/>
        <v>2488550</v>
      </c>
      <c r="Y52" s="156">
        <f t="shared" si="6"/>
        <v>2371218.6398305083</v>
      </c>
      <c r="AA52" s="177">
        <f t="shared" si="23"/>
        <v>4300</v>
      </c>
    </row>
    <row r="53" spans="1:27" s="162" customFormat="1" ht="12.75" hidden="1" customHeight="1">
      <c r="A53" s="180">
        <v>2</v>
      </c>
      <c r="B53" s="180">
        <v>1</v>
      </c>
      <c r="C53" s="180">
        <v>1</v>
      </c>
      <c r="D53" s="180">
        <v>1</v>
      </c>
      <c r="E53" s="182">
        <v>8</v>
      </c>
      <c r="F53" s="180">
        <v>3</v>
      </c>
      <c r="G53" s="383">
        <v>1</v>
      </c>
      <c r="H53" s="123">
        <v>19.5</v>
      </c>
      <c r="I53" s="123">
        <v>45.1</v>
      </c>
      <c r="J53" s="184">
        <v>46.5</v>
      </c>
      <c r="K53" s="116">
        <f t="shared" si="20"/>
        <v>46.5</v>
      </c>
      <c r="L53" s="118">
        <v>45000</v>
      </c>
      <c r="M53" s="118">
        <f t="shared" si="21"/>
        <v>2092500</v>
      </c>
      <c r="N53" s="143">
        <v>43000</v>
      </c>
      <c r="O53" s="118">
        <v>2000</v>
      </c>
      <c r="P53" s="133">
        <v>40500</v>
      </c>
      <c r="Q53" s="133">
        <f t="shared" si="19"/>
        <v>1883250</v>
      </c>
      <c r="R53" s="181" t="s">
        <v>100</v>
      </c>
      <c r="S53" s="118"/>
      <c r="T53" s="116">
        <f t="shared" si="22"/>
        <v>2092500</v>
      </c>
      <c r="U53" s="123">
        <v>40930</v>
      </c>
      <c r="V53" s="153">
        <f>P53</f>
        <v>40500</v>
      </c>
      <c r="W53" s="153">
        <f>V53-(V53*4.5%)</f>
        <v>38677.5</v>
      </c>
      <c r="X53" s="185">
        <f t="shared" si="5"/>
        <v>1883250</v>
      </c>
      <c r="Y53" s="153">
        <f t="shared" si="6"/>
        <v>1798503.75</v>
      </c>
      <c r="AA53" s="186">
        <f t="shared" si="23"/>
        <v>9300</v>
      </c>
    </row>
    <row r="54" spans="1:27" s="157" customFormat="1" ht="12.75" hidden="1" customHeight="1">
      <c r="A54" s="138">
        <v>2</v>
      </c>
      <c r="B54" s="138">
        <v>1</v>
      </c>
      <c r="C54" s="138">
        <v>2</v>
      </c>
      <c r="D54" s="138">
        <v>2</v>
      </c>
      <c r="E54" s="131">
        <v>9</v>
      </c>
      <c r="F54" s="138">
        <v>3</v>
      </c>
      <c r="G54" s="155">
        <v>1</v>
      </c>
      <c r="H54" s="140">
        <v>18.899999999999999</v>
      </c>
      <c r="I54" s="140">
        <v>45.7</v>
      </c>
      <c r="J54" s="141">
        <v>46.6</v>
      </c>
      <c r="K54" s="116">
        <f t="shared" si="20"/>
        <v>46.6</v>
      </c>
      <c r="L54" s="118">
        <v>45000</v>
      </c>
      <c r="M54" s="118">
        <f t="shared" si="21"/>
        <v>2097000</v>
      </c>
      <c r="N54" s="143">
        <v>44000</v>
      </c>
      <c r="O54" s="118">
        <v>2000</v>
      </c>
      <c r="P54" s="130">
        <v>44500</v>
      </c>
      <c r="Q54" s="130">
        <f t="shared" si="19"/>
        <v>2073700</v>
      </c>
      <c r="R54" s="144" t="s">
        <v>49</v>
      </c>
      <c r="S54" s="118"/>
      <c r="T54" s="116">
        <f t="shared" si="22"/>
        <v>2097000</v>
      </c>
      <c r="U54" s="140">
        <v>40930</v>
      </c>
      <c r="V54" s="156">
        <f t="shared" ref="V54:V64" si="24">P54-3000</f>
        <v>41500</v>
      </c>
      <c r="W54" s="156">
        <f>V54-(V54*4.5%)-(V54-U54)*18/118</f>
        <v>39545.550847457627</v>
      </c>
      <c r="X54" s="156">
        <f t="shared" si="5"/>
        <v>1933900</v>
      </c>
      <c r="Y54" s="156">
        <f t="shared" si="6"/>
        <v>1842822.6694915255</v>
      </c>
      <c r="AA54" s="177">
        <f t="shared" si="23"/>
        <v>10300</v>
      </c>
    </row>
    <row r="55" spans="1:27" s="157" customFormat="1" ht="12.75" hidden="1" customHeight="1">
      <c r="A55" s="138">
        <v>2</v>
      </c>
      <c r="B55" s="138">
        <v>1</v>
      </c>
      <c r="C55" s="138">
        <v>4</v>
      </c>
      <c r="D55" s="138">
        <v>4</v>
      </c>
      <c r="E55" s="131">
        <v>11</v>
      </c>
      <c r="F55" s="138">
        <v>3</v>
      </c>
      <c r="G55" s="155">
        <v>1</v>
      </c>
      <c r="H55" s="123">
        <v>19</v>
      </c>
      <c r="I55" s="123">
        <v>43.2</v>
      </c>
      <c r="J55" s="141">
        <v>44.3</v>
      </c>
      <c r="K55" s="116">
        <f t="shared" si="20"/>
        <v>44.3</v>
      </c>
      <c r="L55" s="118">
        <v>45000</v>
      </c>
      <c r="M55" s="118">
        <f t="shared" si="21"/>
        <v>1993499.9999999998</v>
      </c>
      <c r="N55" s="137">
        <v>44000</v>
      </c>
      <c r="O55" s="118">
        <v>2000</v>
      </c>
      <c r="P55" s="130">
        <v>44500</v>
      </c>
      <c r="Q55" s="130">
        <f t="shared" si="19"/>
        <v>1971349.9999999998</v>
      </c>
      <c r="R55" s="139" t="s">
        <v>49</v>
      </c>
      <c r="S55" s="136"/>
      <c r="T55" s="123">
        <f t="shared" si="22"/>
        <v>1993499.9999999998</v>
      </c>
      <c r="U55" s="123">
        <v>40930</v>
      </c>
      <c r="V55" s="153">
        <f t="shared" si="24"/>
        <v>41500</v>
      </c>
      <c r="W55" s="153">
        <f>V55-(V55*4.5%)-(V55-U55)*20/120</f>
        <v>39537.5</v>
      </c>
      <c r="X55" s="153">
        <f t="shared" si="5"/>
        <v>1838449.9999999998</v>
      </c>
      <c r="Y55" s="153">
        <f t="shared" si="6"/>
        <v>1751511.25</v>
      </c>
      <c r="Z55" s="162"/>
      <c r="AA55" s="186">
        <f t="shared" si="23"/>
        <v>10300</v>
      </c>
    </row>
    <row r="56" spans="1:27" s="154" customFormat="1" ht="12.75" customHeight="1">
      <c r="A56" s="115">
        <v>2</v>
      </c>
      <c r="B56" s="115">
        <v>1</v>
      </c>
      <c r="C56" s="115">
        <v>5</v>
      </c>
      <c r="D56" s="115">
        <v>5</v>
      </c>
      <c r="E56" s="131">
        <v>26</v>
      </c>
      <c r="F56" s="115">
        <v>5</v>
      </c>
      <c r="G56" s="158">
        <v>1</v>
      </c>
      <c r="H56" s="116">
        <v>19</v>
      </c>
      <c r="I56" s="116">
        <v>46.5</v>
      </c>
      <c r="J56" s="141">
        <v>47.6</v>
      </c>
      <c r="K56" s="116">
        <f t="shared" si="20"/>
        <v>47.6</v>
      </c>
      <c r="L56" s="118">
        <v>45000</v>
      </c>
      <c r="M56" s="118">
        <f t="shared" si="21"/>
        <v>2142000</v>
      </c>
      <c r="N56" s="143">
        <v>43000</v>
      </c>
      <c r="O56" s="118">
        <v>2000</v>
      </c>
      <c r="P56" s="578">
        <f>Шахматка!N93</f>
        <v>51000</v>
      </c>
      <c r="Q56" s="578">
        <f t="shared" si="19"/>
        <v>2427600</v>
      </c>
      <c r="R56" s="117" t="s">
        <v>13</v>
      </c>
      <c r="S56" s="118"/>
      <c r="T56" s="116">
        <f t="shared" si="22"/>
        <v>2142000</v>
      </c>
      <c r="U56" s="116">
        <v>40930</v>
      </c>
      <c r="V56" s="153">
        <f t="shared" si="24"/>
        <v>48000</v>
      </c>
      <c r="W56" s="153">
        <f>V56-(V56*4.5%)-(V56-U56)*20/120</f>
        <v>44661.666666666664</v>
      </c>
      <c r="X56" s="153">
        <f t="shared" si="5"/>
        <v>2284800</v>
      </c>
      <c r="Y56" s="153">
        <f t="shared" si="6"/>
        <v>2125895.3333333335</v>
      </c>
      <c r="AA56" s="176">
        <f t="shared" si="23"/>
        <v>16800</v>
      </c>
    </row>
    <row r="57" spans="1:27" s="157" customFormat="1" ht="12.75" hidden="1" customHeight="1">
      <c r="A57" s="138">
        <v>2</v>
      </c>
      <c r="B57" s="138">
        <v>1</v>
      </c>
      <c r="C57" s="138">
        <v>7</v>
      </c>
      <c r="D57" s="138">
        <v>7</v>
      </c>
      <c r="E57" s="131">
        <v>14</v>
      </c>
      <c r="F57" s="138">
        <v>3</v>
      </c>
      <c r="G57" s="155">
        <v>1</v>
      </c>
      <c r="H57" s="140">
        <v>19.5</v>
      </c>
      <c r="I57" s="140">
        <v>47.3</v>
      </c>
      <c r="J57" s="141">
        <v>48.7</v>
      </c>
      <c r="K57" s="116">
        <f t="shared" si="20"/>
        <v>48.7</v>
      </c>
      <c r="L57" s="118">
        <v>45000</v>
      </c>
      <c r="M57" s="118">
        <f t="shared" si="21"/>
        <v>2191500</v>
      </c>
      <c r="N57" s="143">
        <v>42000</v>
      </c>
      <c r="O57" s="118">
        <v>2000</v>
      </c>
      <c r="P57" s="130">
        <v>39500</v>
      </c>
      <c r="Q57" s="130">
        <f t="shared" si="19"/>
        <v>1923650</v>
      </c>
      <c r="R57" s="139" t="s">
        <v>49</v>
      </c>
      <c r="S57" s="118"/>
      <c r="T57" s="116">
        <f t="shared" si="22"/>
        <v>2191500</v>
      </c>
      <c r="U57" s="140">
        <v>40930</v>
      </c>
      <c r="V57" s="156">
        <f t="shared" si="24"/>
        <v>36500</v>
      </c>
      <c r="W57" s="156">
        <f>V57-(V57*4.5%)-(V57-U57)*18/118</f>
        <v>35533.262711864409</v>
      </c>
      <c r="X57" s="156">
        <f t="shared" si="5"/>
        <v>1777550</v>
      </c>
      <c r="Y57" s="156">
        <f t="shared" si="6"/>
        <v>1730469.8940677969</v>
      </c>
      <c r="AA57" s="177">
        <f t="shared" si="23"/>
        <v>5300</v>
      </c>
    </row>
    <row r="58" spans="1:27" s="154" customFormat="1" ht="12.75" customHeight="1">
      <c r="A58" s="115">
        <v>2</v>
      </c>
      <c r="B58" s="115">
        <v>1</v>
      </c>
      <c r="C58" s="115">
        <v>5</v>
      </c>
      <c r="D58" s="115">
        <v>5</v>
      </c>
      <c r="E58" s="131">
        <v>19</v>
      </c>
      <c r="F58" s="115">
        <v>4</v>
      </c>
      <c r="G58" s="158">
        <v>1</v>
      </c>
      <c r="H58" s="116">
        <v>19</v>
      </c>
      <c r="I58" s="116">
        <v>46.5</v>
      </c>
      <c r="J58" s="141">
        <v>47.6</v>
      </c>
      <c r="K58" s="116">
        <f t="shared" si="20"/>
        <v>47.6</v>
      </c>
      <c r="L58" s="118">
        <v>45000</v>
      </c>
      <c r="M58" s="118">
        <f t="shared" si="21"/>
        <v>2142000</v>
      </c>
      <c r="N58" s="143">
        <v>43000</v>
      </c>
      <c r="O58" s="118">
        <v>2000</v>
      </c>
      <c r="P58" s="578">
        <f>Шахматка!N93</f>
        <v>51000</v>
      </c>
      <c r="Q58" s="578">
        <f t="shared" si="19"/>
        <v>2427600</v>
      </c>
      <c r="R58" s="117" t="s">
        <v>13</v>
      </c>
      <c r="S58" s="118"/>
      <c r="T58" s="116">
        <f t="shared" si="22"/>
        <v>2142000</v>
      </c>
      <c r="U58" s="116">
        <v>40930</v>
      </c>
      <c r="V58" s="153">
        <f t="shared" si="24"/>
        <v>48000</v>
      </c>
      <c r="W58" s="153">
        <f>V58-(V58*4.5%)-(V58-U58)*20/120</f>
        <v>44661.666666666664</v>
      </c>
      <c r="X58" s="153">
        <f t="shared" si="5"/>
        <v>2284800</v>
      </c>
      <c r="Y58" s="153">
        <f t="shared" si="6"/>
        <v>2125895.3333333335</v>
      </c>
      <c r="AA58" s="176">
        <f t="shared" si="23"/>
        <v>16800</v>
      </c>
    </row>
    <row r="59" spans="1:27" s="154" customFormat="1" ht="12.75" customHeight="1">
      <c r="A59" s="115">
        <v>2</v>
      </c>
      <c r="B59" s="115">
        <v>1</v>
      </c>
      <c r="C59" s="115">
        <v>5</v>
      </c>
      <c r="D59" s="115">
        <v>5</v>
      </c>
      <c r="E59" s="131">
        <v>33</v>
      </c>
      <c r="F59" s="115">
        <v>6</v>
      </c>
      <c r="G59" s="158">
        <v>1</v>
      </c>
      <c r="H59" s="116">
        <v>19</v>
      </c>
      <c r="I59" s="116">
        <v>46.5</v>
      </c>
      <c r="J59" s="141">
        <v>47.6</v>
      </c>
      <c r="K59" s="116">
        <f t="shared" si="20"/>
        <v>47.6</v>
      </c>
      <c r="L59" s="118">
        <v>44500</v>
      </c>
      <c r="M59" s="118">
        <f t="shared" si="21"/>
        <v>2118200</v>
      </c>
      <c r="N59" s="143">
        <v>43000</v>
      </c>
      <c r="O59" s="118">
        <v>2000</v>
      </c>
      <c r="P59" s="578">
        <f>Шахматка!N95</f>
        <v>52000</v>
      </c>
      <c r="Q59" s="578">
        <f t="shared" si="19"/>
        <v>2475200</v>
      </c>
      <c r="R59" s="117" t="s">
        <v>13</v>
      </c>
      <c r="S59" s="118"/>
      <c r="T59" s="116">
        <f t="shared" si="22"/>
        <v>2118200</v>
      </c>
      <c r="U59" s="116">
        <v>40930</v>
      </c>
      <c r="V59" s="153">
        <f t="shared" si="24"/>
        <v>49000</v>
      </c>
      <c r="W59" s="153">
        <f>V59-(V59*4.5%)-(V59-U59)*20/120</f>
        <v>45450</v>
      </c>
      <c r="X59" s="153">
        <f t="shared" si="5"/>
        <v>2332400</v>
      </c>
      <c r="Y59" s="153">
        <f t="shared" si="6"/>
        <v>2163420</v>
      </c>
      <c r="AA59" s="176">
        <f t="shared" si="23"/>
        <v>17800</v>
      </c>
    </row>
    <row r="60" spans="1:27" s="154" customFormat="1" ht="12.75" customHeight="1">
      <c r="A60" s="115">
        <v>2</v>
      </c>
      <c r="B60" s="115">
        <v>1</v>
      </c>
      <c r="C60" s="115">
        <v>2</v>
      </c>
      <c r="D60" s="115">
        <v>2</v>
      </c>
      <c r="E60" s="131">
        <v>23</v>
      </c>
      <c r="F60" s="115">
        <v>5</v>
      </c>
      <c r="G60" s="158">
        <v>1</v>
      </c>
      <c r="H60" s="116">
        <v>18.899999999999999</v>
      </c>
      <c r="I60" s="116">
        <v>47.3</v>
      </c>
      <c r="J60" s="141">
        <v>48.2</v>
      </c>
      <c r="K60" s="116">
        <f t="shared" si="20"/>
        <v>48.2</v>
      </c>
      <c r="L60" s="118">
        <v>45000</v>
      </c>
      <c r="M60" s="118">
        <f t="shared" si="21"/>
        <v>2169000</v>
      </c>
      <c r="N60" s="143">
        <v>44000</v>
      </c>
      <c r="O60" s="118">
        <v>2000</v>
      </c>
      <c r="P60" s="578">
        <f>Шахматка!E93</f>
        <v>54000</v>
      </c>
      <c r="Q60" s="578">
        <f t="shared" si="19"/>
        <v>2602800</v>
      </c>
      <c r="R60" s="117" t="s">
        <v>13</v>
      </c>
      <c r="S60" s="118"/>
      <c r="T60" s="118">
        <f t="shared" si="22"/>
        <v>2169000</v>
      </c>
      <c r="U60" s="116">
        <v>40930</v>
      </c>
      <c r="V60" s="153">
        <f t="shared" si="24"/>
        <v>51000</v>
      </c>
      <c r="W60" s="153">
        <f>V60-(V60*4.5%)-(V60-U60)*20/120</f>
        <v>47026.666666666664</v>
      </c>
      <c r="X60" s="153">
        <f t="shared" si="5"/>
        <v>2458200</v>
      </c>
      <c r="Y60" s="153">
        <f t="shared" si="6"/>
        <v>2266685.3333333335</v>
      </c>
      <c r="AA60" s="176">
        <f t="shared" si="23"/>
        <v>19800</v>
      </c>
    </row>
    <row r="61" spans="1:27" s="154" customFormat="1" ht="12.75" customHeight="1">
      <c r="A61" s="115">
        <v>2</v>
      </c>
      <c r="B61" s="115">
        <v>1</v>
      </c>
      <c r="C61" s="115">
        <v>2</v>
      </c>
      <c r="D61" s="115">
        <v>2</v>
      </c>
      <c r="E61" s="171">
        <v>16</v>
      </c>
      <c r="F61" s="115">
        <v>4</v>
      </c>
      <c r="G61" s="158">
        <v>1</v>
      </c>
      <c r="H61" s="116">
        <v>18.899999999999999</v>
      </c>
      <c r="I61" s="116">
        <v>47.3</v>
      </c>
      <c r="J61" s="141">
        <v>48.2</v>
      </c>
      <c r="K61" s="116">
        <f t="shared" si="20"/>
        <v>48.2</v>
      </c>
      <c r="L61" s="118">
        <v>45000</v>
      </c>
      <c r="M61" s="118">
        <f t="shared" si="21"/>
        <v>2169000</v>
      </c>
      <c r="N61" s="143">
        <v>44000</v>
      </c>
      <c r="O61" s="118">
        <v>2000</v>
      </c>
      <c r="P61" s="578">
        <f>Шахматка!E93</f>
        <v>54000</v>
      </c>
      <c r="Q61" s="578">
        <f t="shared" si="19"/>
        <v>2602800</v>
      </c>
      <c r="R61" s="117" t="s">
        <v>13</v>
      </c>
      <c r="S61" s="118"/>
      <c r="T61" s="116">
        <f t="shared" si="22"/>
        <v>2169000</v>
      </c>
      <c r="U61" s="116">
        <v>40930</v>
      </c>
      <c r="V61" s="153">
        <f t="shared" si="24"/>
        <v>51000</v>
      </c>
      <c r="W61" s="153">
        <f>V61-(V61*4.5%)-(V61-U61)*20/120</f>
        <v>47026.666666666664</v>
      </c>
      <c r="X61" s="153">
        <f t="shared" si="5"/>
        <v>2458200</v>
      </c>
      <c r="Y61" s="153">
        <f t="shared" si="6"/>
        <v>2266685.3333333335</v>
      </c>
    </row>
    <row r="62" spans="1:27" s="154" customFormat="1" ht="12.75" customHeight="1">
      <c r="A62" s="115">
        <v>2</v>
      </c>
      <c r="B62" s="115">
        <v>3</v>
      </c>
      <c r="C62" s="115">
        <v>3</v>
      </c>
      <c r="D62" s="115">
        <v>14</v>
      </c>
      <c r="E62" s="131">
        <v>222</v>
      </c>
      <c r="F62" s="115">
        <v>11</v>
      </c>
      <c r="G62" s="158">
        <v>1</v>
      </c>
      <c r="H62" s="116">
        <v>19</v>
      </c>
      <c r="I62" s="116">
        <v>47.2</v>
      </c>
      <c r="J62" s="141">
        <v>48.3</v>
      </c>
      <c r="K62" s="116">
        <f t="shared" si="20"/>
        <v>48.3</v>
      </c>
      <c r="L62" s="118">
        <v>44000</v>
      </c>
      <c r="M62" s="118">
        <f t="shared" si="21"/>
        <v>2125200</v>
      </c>
      <c r="N62" s="143">
        <v>44000</v>
      </c>
      <c r="O62" s="118">
        <v>2000</v>
      </c>
      <c r="P62" s="578">
        <f>Шахматка!AQ95</f>
        <v>52000</v>
      </c>
      <c r="Q62" s="578">
        <f t="shared" si="19"/>
        <v>2511600</v>
      </c>
      <c r="R62" s="281" t="s">
        <v>13</v>
      </c>
      <c r="S62" s="118"/>
      <c r="T62" s="116">
        <f t="shared" si="22"/>
        <v>2125200</v>
      </c>
      <c r="U62" s="116">
        <v>40930</v>
      </c>
      <c r="V62" s="153">
        <f t="shared" si="24"/>
        <v>49000</v>
      </c>
      <c r="W62" s="153">
        <f>V62-(V62*4.5%)-(V62-U62)*20/120</f>
        <v>45450</v>
      </c>
      <c r="X62" s="153">
        <f t="shared" si="5"/>
        <v>2366700</v>
      </c>
      <c r="Y62" s="153">
        <f t="shared" si="6"/>
        <v>2195235</v>
      </c>
      <c r="AA62" s="176">
        <f t="shared" ref="AA62:AA73" si="25">V62-$AA$1</f>
        <v>17800</v>
      </c>
    </row>
    <row r="63" spans="1:27" s="157" customFormat="1" ht="12.75" hidden="1" customHeight="1">
      <c r="A63" s="138">
        <v>2</v>
      </c>
      <c r="B63" s="138">
        <v>1</v>
      </c>
      <c r="C63" s="138">
        <v>6</v>
      </c>
      <c r="D63" s="138">
        <v>6</v>
      </c>
      <c r="E63" s="131">
        <v>27</v>
      </c>
      <c r="F63" s="138">
        <v>5</v>
      </c>
      <c r="G63" s="155">
        <v>2</v>
      </c>
      <c r="H63" s="140">
        <v>35.799999999999997</v>
      </c>
      <c r="I63" s="140">
        <v>73.900000000000006</v>
      </c>
      <c r="J63" s="141">
        <v>78.099999999999994</v>
      </c>
      <c r="K63" s="116">
        <f t="shared" si="20"/>
        <v>78.099999999999994</v>
      </c>
      <c r="L63" s="118">
        <v>44500</v>
      </c>
      <c r="M63" s="118">
        <f t="shared" si="21"/>
        <v>3475449.9999999995</v>
      </c>
      <c r="N63" s="143">
        <v>42500</v>
      </c>
      <c r="O63" s="118">
        <v>2000</v>
      </c>
      <c r="P63" s="130">
        <v>40250</v>
      </c>
      <c r="Q63" s="130">
        <f t="shared" si="19"/>
        <v>3143525</v>
      </c>
      <c r="R63" s="144" t="s">
        <v>49</v>
      </c>
      <c r="S63" s="118"/>
      <c r="T63" s="116">
        <f t="shared" si="22"/>
        <v>3475449.9999999995</v>
      </c>
      <c r="U63" s="140">
        <v>40930</v>
      </c>
      <c r="V63" s="156">
        <f t="shared" si="24"/>
        <v>37250</v>
      </c>
      <c r="W63" s="156">
        <f>V63-(V63*4.5%)-(V63-U63)*18/118</f>
        <v>36135.105932203391</v>
      </c>
      <c r="X63" s="156">
        <f t="shared" si="5"/>
        <v>2909225</v>
      </c>
      <c r="Y63" s="156">
        <f t="shared" si="6"/>
        <v>2822151.7733050846</v>
      </c>
      <c r="AA63" s="177">
        <f t="shared" si="25"/>
        <v>6050</v>
      </c>
    </row>
    <row r="64" spans="1:27" s="154" customFormat="1" ht="12.75" customHeight="1">
      <c r="A64" s="115">
        <v>2</v>
      </c>
      <c r="B64" s="115">
        <v>3</v>
      </c>
      <c r="C64" s="115">
        <v>3</v>
      </c>
      <c r="D64" s="115">
        <v>14</v>
      </c>
      <c r="E64" s="131">
        <v>210</v>
      </c>
      <c r="F64" s="115">
        <v>9</v>
      </c>
      <c r="G64" s="158">
        <v>1</v>
      </c>
      <c r="H64" s="116">
        <v>19</v>
      </c>
      <c r="I64" s="116">
        <v>47.2</v>
      </c>
      <c r="J64" s="141">
        <v>48.3</v>
      </c>
      <c r="K64" s="116">
        <f t="shared" si="20"/>
        <v>48.3</v>
      </c>
      <c r="L64" s="118">
        <v>44500</v>
      </c>
      <c r="M64" s="118">
        <f t="shared" si="21"/>
        <v>2149350</v>
      </c>
      <c r="N64" s="143">
        <v>44000</v>
      </c>
      <c r="O64" s="118">
        <v>2000</v>
      </c>
      <c r="P64" s="578">
        <f>Шахматка!AQ95</f>
        <v>52000</v>
      </c>
      <c r="Q64" s="578">
        <f t="shared" si="19"/>
        <v>2511600</v>
      </c>
      <c r="R64" s="117" t="s">
        <v>13</v>
      </c>
      <c r="S64" s="118"/>
      <c r="T64" s="116">
        <f t="shared" si="22"/>
        <v>2149350</v>
      </c>
      <c r="U64" s="116">
        <v>40930</v>
      </c>
      <c r="V64" s="153">
        <f t="shared" si="24"/>
        <v>49000</v>
      </c>
      <c r="W64" s="153">
        <f>V64-(V64*4.5%)-(V64-U64)*20/120</f>
        <v>45450</v>
      </c>
      <c r="X64" s="153">
        <f t="shared" si="5"/>
        <v>2366700</v>
      </c>
      <c r="Y64" s="153">
        <f t="shared" si="6"/>
        <v>2195235</v>
      </c>
      <c r="AA64" s="176">
        <f t="shared" si="25"/>
        <v>17800</v>
      </c>
    </row>
    <row r="65" spans="1:27" s="157" customFormat="1" ht="12.75" hidden="1" customHeight="1">
      <c r="A65" s="144">
        <v>2</v>
      </c>
      <c r="B65" s="144">
        <v>1</v>
      </c>
      <c r="C65" s="144">
        <v>4</v>
      </c>
      <c r="D65" s="144">
        <v>4</v>
      </c>
      <c r="E65" s="131">
        <v>39</v>
      </c>
      <c r="F65" s="144">
        <v>7</v>
      </c>
      <c r="G65" s="160">
        <v>1</v>
      </c>
      <c r="H65" s="145">
        <v>19</v>
      </c>
      <c r="I65" s="145">
        <v>44.8</v>
      </c>
      <c r="J65" s="141">
        <v>45.9</v>
      </c>
      <c r="K65" s="145">
        <f t="shared" si="20"/>
        <v>45.9</v>
      </c>
      <c r="L65" s="146">
        <v>35000</v>
      </c>
      <c r="M65" s="146">
        <f t="shared" si="21"/>
        <v>1606500</v>
      </c>
      <c r="N65" s="143">
        <v>40500</v>
      </c>
      <c r="O65" s="143"/>
      <c r="P65" s="130"/>
      <c r="Q65" s="147">
        <f>N65*J65</f>
        <v>1858950</v>
      </c>
      <c r="R65" s="144" t="s">
        <v>49</v>
      </c>
      <c r="S65" s="146"/>
      <c r="T65" s="145">
        <v>1858950</v>
      </c>
      <c r="U65" s="140"/>
      <c r="V65" s="161"/>
      <c r="W65" s="161"/>
      <c r="X65" s="156">
        <f t="shared" si="5"/>
        <v>0</v>
      </c>
      <c r="Y65" s="156">
        <f t="shared" si="6"/>
        <v>0</v>
      </c>
      <c r="Z65" s="154"/>
      <c r="AA65" s="176">
        <f t="shared" si="25"/>
        <v>-31200</v>
      </c>
    </row>
    <row r="66" spans="1:27" s="327" customFormat="1" ht="12.75" hidden="1" customHeight="1">
      <c r="A66" s="138">
        <v>2</v>
      </c>
      <c r="B66" s="138">
        <v>1</v>
      </c>
      <c r="C66" s="138">
        <v>5</v>
      </c>
      <c r="D66" s="138">
        <v>5</v>
      </c>
      <c r="E66" s="131">
        <v>40</v>
      </c>
      <c r="F66" s="138">
        <v>7</v>
      </c>
      <c r="G66" s="155">
        <v>1</v>
      </c>
      <c r="H66" s="140">
        <v>19</v>
      </c>
      <c r="I66" s="140">
        <v>46.5</v>
      </c>
      <c r="J66" s="141">
        <v>47.6</v>
      </c>
      <c r="K66" s="130">
        <f t="shared" si="20"/>
        <v>47.6</v>
      </c>
      <c r="L66" s="130">
        <v>44500</v>
      </c>
      <c r="M66" s="142">
        <f t="shared" si="21"/>
        <v>2118200</v>
      </c>
      <c r="N66" s="143">
        <v>43000</v>
      </c>
      <c r="O66" s="142">
        <v>2000</v>
      </c>
      <c r="P66" s="130">
        <v>44500</v>
      </c>
      <c r="Q66" s="130">
        <f>P66*J66</f>
        <v>2118200</v>
      </c>
      <c r="R66" s="144" t="s">
        <v>49</v>
      </c>
      <c r="S66" s="142"/>
      <c r="T66" s="140">
        <f>L66*K66</f>
        <v>2118200</v>
      </c>
      <c r="U66" s="156">
        <v>40930</v>
      </c>
      <c r="V66" s="156">
        <f>P66-3000</f>
        <v>41500</v>
      </c>
      <c r="W66" s="175">
        <f>V66-(V66*4.5%)-(V66-U66)*18/118</f>
        <v>39545.550847457627</v>
      </c>
      <c r="X66" s="156">
        <f t="shared" ref="X66:X129" si="26">V66*J66</f>
        <v>1975400</v>
      </c>
      <c r="Y66" s="156">
        <f t="shared" ref="Y66:Y129" si="27">W66*J66</f>
        <v>1882368.2203389832</v>
      </c>
      <c r="AA66" s="177">
        <f t="shared" si="25"/>
        <v>10300</v>
      </c>
    </row>
    <row r="67" spans="1:27" s="162" customFormat="1" ht="12.75" hidden="1" customHeight="1">
      <c r="A67" s="180">
        <v>2</v>
      </c>
      <c r="B67" s="180">
        <v>1</v>
      </c>
      <c r="C67" s="180">
        <v>1</v>
      </c>
      <c r="D67" s="180">
        <v>1</v>
      </c>
      <c r="E67" s="182">
        <v>43</v>
      </c>
      <c r="F67" s="180">
        <v>8</v>
      </c>
      <c r="G67" s="183">
        <v>1</v>
      </c>
      <c r="H67" s="116">
        <v>19.5</v>
      </c>
      <c r="I67" s="116">
        <v>45.1</v>
      </c>
      <c r="J67" s="184">
        <v>46.5</v>
      </c>
      <c r="K67" s="116">
        <f t="shared" si="20"/>
        <v>46.5</v>
      </c>
      <c r="L67" s="118">
        <v>44500</v>
      </c>
      <c r="M67" s="141">
        <f t="shared" si="21"/>
        <v>2069250</v>
      </c>
      <c r="N67" s="130">
        <v>43000</v>
      </c>
      <c r="O67" s="130">
        <v>2000</v>
      </c>
      <c r="P67" s="133">
        <v>41500</v>
      </c>
      <c r="Q67" s="133">
        <f>P67*J67</f>
        <v>1929750</v>
      </c>
      <c r="R67" s="181" t="s">
        <v>40</v>
      </c>
      <c r="S67" s="118"/>
      <c r="T67" s="116">
        <f>L67*K67</f>
        <v>2069250</v>
      </c>
      <c r="U67" s="153">
        <v>40930</v>
      </c>
      <c r="V67" s="153">
        <f>P67-3000</f>
        <v>38500</v>
      </c>
      <c r="W67" s="153">
        <f>V67-(V67*4.5%)-(V67-U67)*20/120</f>
        <v>37172.5</v>
      </c>
      <c r="X67" s="153">
        <f t="shared" si="26"/>
        <v>1790250</v>
      </c>
      <c r="Y67" s="153">
        <f t="shared" si="27"/>
        <v>1728521.25</v>
      </c>
      <c r="Z67" s="154"/>
      <c r="AA67" s="176">
        <f t="shared" si="25"/>
        <v>7300</v>
      </c>
    </row>
    <row r="68" spans="1:27" s="157" customFormat="1" ht="12.75" hidden="1" customHeight="1">
      <c r="A68" s="144">
        <v>2</v>
      </c>
      <c r="B68" s="144">
        <v>1</v>
      </c>
      <c r="C68" s="144">
        <v>4</v>
      </c>
      <c r="D68" s="144">
        <v>4</v>
      </c>
      <c r="E68" s="131">
        <v>46</v>
      </c>
      <c r="F68" s="144">
        <v>8</v>
      </c>
      <c r="G68" s="160">
        <v>1</v>
      </c>
      <c r="H68" s="145">
        <v>19</v>
      </c>
      <c r="I68" s="145">
        <v>44.8</v>
      </c>
      <c r="J68" s="141">
        <v>45.9</v>
      </c>
      <c r="K68" s="145">
        <f t="shared" si="20"/>
        <v>45.9</v>
      </c>
      <c r="L68" s="146">
        <v>35000</v>
      </c>
      <c r="M68" s="146">
        <f t="shared" si="21"/>
        <v>1606500</v>
      </c>
      <c r="N68" s="143">
        <v>42500</v>
      </c>
      <c r="O68" s="143"/>
      <c r="P68" s="141"/>
      <c r="Q68" s="130">
        <f>N68*J68</f>
        <v>1950750</v>
      </c>
      <c r="R68" s="175" t="s">
        <v>49</v>
      </c>
      <c r="S68" s="146"/>
      <c r="T68" s="145">
        <v>1950750</v>
      </c>
      <c r="U68" s="156"/>
      <c r="V68" s="161"/>
      <c r="W68" s="161"/>
      <c r="X68" s="156">
        <f t="shared" si="26"/>
        <v>0</v>
      </c>
      <c r="Y68" s="156">
        <f t="shared" si="27"/>
        <v>0</v>
      </c>
      <c r="Z68" s="154"/>
      <c r="AA68" s="176">
        <f t="shared" si="25"/>
        <v>-31200</v>
      </c>
    </row>
    <row r="69" spans="1:27" s="159" customFormat="1" ht="12.75" customHeight="1">
      <c r="A69" s="115">
        <v>2</v>
      </c>
      <c r="B69" s="115">
        <v>3</v>
      </c>
      <c r="C69" s="115">
        <v>3</v>
      </c>
      <c r="D69" s="115">
        <v>14</v>
      </c>
      <c r="E69" s="131">
        <v>216</v>
      </c>
      <c r="F69" s="115">
        <v>10</v>
      </c>
      <c r="G69" s="152">
        <v>1</v>
      </c>
      <c r="H69" s="116">
        <v>19</v>
      </c>
      <c r="I69" s="116">
        <v>47.2</v>
      </c>
      <c r="J69" s="141">
        <v>48.3</v>
      </c>
      <c r="K69" s="116">
        <f t="shared" si="20"/>
        <v>48.3</v>
      </c>
      <c r="L69" s="118">
        <v>44500</v>
      </c>
      <c r="M69" s="118">
        <f t="shared" si="21"/>
        <v>2149350</v>
      </c>
      <c r="N69" s="143">
        <v>44000</v>
      </c>
      <c r="O69" s="118">
        <v>2000</v>
      </c>
      <c r="P69" s="578">
        <f>Шахматка!AQ95</f>
        <v>52000</v>
      </c>
      <c r="Q69" s="578">
        <f t="shared" ref="Q69:Q102" si="28">P69*J69</f>
        <v>2511600</v>
      </c>
      <c r="R69" s="117" t="s">
        <v>13</v>
      </c>
      <c r="S69" s="118"/>
      <c r="T69" s="116">
        <f t="shared" ref="T69:T99" si="29">L69*K69</f>
        <v>2149350</v>
      </c>
      <c r="U69" s="569">
        <v>40930</v>
      </c>
      <c r="V69" s="153">
        <f>P69-3000</f>
        <v>49000</v>
      </c>
      <c r="W69" s="153">
        <f>V69-(V69*4.5%)-(V69-U69)*20/120</f>
        <v>45450</v>
      </c>
      <c r="X69" s="153">
        <f t="shared" si="26"/>
        <v>2366700</v>
      </c>
      <c r="Y69" s="153">
        <f t="shared" si="27"/>
        <v>2195235</v>
      </c>
      <c r="Z69" s="154"/>
      <c r="AA69" s="176">
        <f t="shared" si="25"/>
        <v>17800</v>
      </c>
    </row>
    <row r="70" spans="1:27" s="154" customFormat="1" ht="12.75" customHeight="1">
      <c r="A70" s="115">
        <v>2</v>
      </c>
      <c r="B70" s="115">
        <v>3</v>
      </c>
      <c r="C70" s="115">
        <v>1</v>
      </c>
      <c r="D70" s="115">
        <v>12</v>
      </c>
      <c r="E70" s="131">
        <v>178</v>
      </c>
      <c r="F70" s="115">
        <v>4</v>
      </c>
      <c r="G70" s="158">
        <v>1</v>
      </c>
      <c r="H70" s="116">
        <v>19.5</v>
      </c>
      <c r="I70" s="116">
        <v>47.2</v>
      </c>
      <c r="J70" s="141">
        <v>48.6</v>
      </c>
      <c r="K70" s="116">
        <f t="shared" si="20"/>
        <v>48.6</v>
      </c>
      <c r="L70" s="118">
        <v>45000</v>
      </c>
      <c r="M70" s="118">
        <f t="shared" si="21"/>
        <v>2187000</v>
      </c>
      <c r="N70" s="143">
        <v>42000</v>
      </c>
      <c r="O70" s="118">
        <v>2000</v>
      </c>
      <c r="P70" s="578">
        <f>Шахматка!AK93</f>
        <v>46000</v>
      </c>
      <c r="Q70" s="578">
        <f t="shared" si="28"/>
        <v>2235600</v>
      </c>
      <c r="R70" s="117" t="s">
        <v>13</v>
      </c>
      <c r="S70" s="118"/>
      <c r="T70" s="116">
        <f t="shared" si="29"/>
        <v>2187000</v>
      </c>
      <c r="U70" s="569">
        <v>40930</v>
      </c>
      <c r="V70" s="153">
        <f>P70-3000</f>
        <v>43000</v>
      </c>
      <c r="W70" s="153">
        <f>V70-(V70*4.5%)-(V70-U70)*20/120</f>
        <v>40720</v>
      </c>
      <c r="X70" s="153">
        <f t="shared" si="26"/>
        <v>2089800</v>
      </c>
      <c r="Y70" s="153">
        <f t="shared" si="27"/>
        <v>1978992</v>
      </c>
      <c r="AA70" s="176">
        <f t="shared" si="25"/>
        <v>11800</v>
      </c>
    </row>
    <row r="71" spans="1:27" s="157" customFormat="1" ht="12.75" hidden="1" customHeight="1">
      <c r="A71" s="138">
        <v>2</v>
      </c>
      <c r="B71" s="138">
        <v>1</v>
      </c>
      <c r="C71" s="138">
        <v>3</v>
      </c>
      <c r="D71" s="138">
        <v>3</v>
      </c>
      <c r="E71" s="131">
        <v>52</v>
      </c>
      <c r="F71" s="138">
        <v>9</v>
      </c>
      <c r="G71" s="155">
        <v>1</v>
      </c>
      <c r="H71" s="116">
        <v>18.600000000000001</v>
      </c>
      <c r="I71" s="116">
        <v>43.6</v>
      </c>
      <c r="J71" s="141">
        <v>45.4</v>
      </c>
      <c r="K71" s="116">
        <f t="shared" si="20"/>
        <v>45.4</v>
      </c>
      <c r="L71" s="118">
        <v>44500</v>
      </c>
      <c r="M71" s="118">
        <f t="shared" si="21"/>
        <v>2020300</v>
      </c>
      <c r="N71" s="143">
        <v>45000</v>
      </c>
      <c r="O71" s="118">
        <v>2000</v>
      </c>
      <c r="P71" s="130">
        <v>45500</v>
      </c>
      <c r="Q71" s="130">
        <f t="shared" si="28"/>
        <v>2065700</v>
      </c>
      <c r="R71" s="175" t="s">
        <v>49</v>
      </c>
      <c r="S71" s="118"/>
      <c r="T71" s="116">
        <f t="shared" si="29"/>
        <v>2020300</v>
      </c>
      <c r="U71" s="153">
        <v>40930</v>
      </c>
      <c r="V71" s="153">
        <f>P71-3000</f>
        <v>42500</v>
      </c>
      <c r="W71" s="153">
        <f>V71-(V71*4.5%)-(V71-U71)*20/120</f>
        <v>40325.833333333336</v>
      </c>
      <c r="X71" s="153">
        <f t="shared" si="26"/>
        <v>1929500</v>
      </c>
      <c r="Y71" s="153">
        <f t="shared" si="27"/>
        <v>1830792.8333333335</v>
      </c>
      <c r="Z71" s="154"/>
      <c r="AA71" s="176">
        <f t="shared" si="25"/>
        <v>11300</v>
      </c>
    </row>
    <row r="72" spans="1:27" s="157" customFormat="1" ht="12.75" hidden="1" customHeight="1">
      <c r="A72" s="138">
        <v>2</v>
      </c>
      <c r="B72" s="138">
        <v>1</v>
      </c>
      <c r="C72" s="138">
        <v>4</v>
      </c>
      <c r="D72" s="138">
        <v>4</v>
      </c>
      <c r="E72" s="131">
        <v>53</v>
      </c>
      <c r="F72" s="138">
        <v>9</v>
      </c>
      <c r="G72" s="155">
        <v>1</v>
      </c>
      <c r="H72" s="140">
        <v>19</v>
      </c>
      <c r="I72" s="140">
        <v>44.8</v>
      </c>
      <c r="J72" s="141">
        <v>45.9</v>
      </c>
      <c r="K72" s="116">
        <f t="shared" si="20"/>
        <v>45.9</v>
      </c>
      <c r="L72" s="118">
        <v>44500</v>
      </c>
      <c r="M72" s="118">
        <f t="shared" si="21"/>
        <v>2042550</v>
      </c>
      <c r="N72" s="143">
        <v>44000</v>
      </c>
      <c r="O72" s="118">
        <v>2000</v>
      </c>
      <c r="P72" s="130">
        <v>38250</v>
      </c>
      <c r="Q72" s="130">
        <f t="shared" si="28"/>
        <v>1755675</v>
      </c>
      <c r="R72" s="144" t="s">
        <v>49</v>
      </c>
      <c r="S72" s="142"/>
      <c r="T72" s="116">
        <f t="shared" si="29"/>
        <v>2042550</v>
      </c>
      <c r="U72" s="156">
        <v>35000</v>
      </c>
      <c r="V72" s="156">
        <f>P72-3000</f>
        <v>35250</v>
      </c>
      <c r="W72" s="156">
        <f>V72-(V72*4.5%)-(V72-U72)*18/118</f>
        <v>33625.614406779663</v>
      </c>
      <c r="X72" s="156">
        <f t="shared" si="26"/>
        <v>1617975</v>
      </c>
      <c r="Y72" s="156">
        <f t="shared" si="27"/>
        <v>1543415.7012711866</v>
      </c>
      <c r="AA72" s="177">
        <f t="shared" si="25"/>
        <v>4050</v>
      </c>
    </row>
    <row r="73" spans="1:27" s="157" customFormat="1" ht="12.75" hidden="1" customHeight="1">
      <c r="A73" s="138">
        <v>2</v>
      </c>
      <c r="B73" s="138">
        <v>1</v>
      </c>
      <c r="C73" s="138">
        <v>5</v>
      </c>
      <c r="D73" s="138">
        <v>5</v>
      </c>
      <c r="E73" s="131">
        <v>54</v>
      </c>
      <c r="F73" s="138">
        <v>9</v>
      </c>
      <c r="G73" s="155">
        <v>1</v>
      </c>
      <c r="H73" s="140">
        <v>19</v>
      </c>
      <c r="I73" s="140">
        <v>46.5</v>
      </c>
      <c r="J73" s="141">
        <v>47.6</v>
      </c>
      <c r="K73" s="140">
        <f t="shared" si="20"/>
        <v>47.6</v>
      </c>
      <c r="L73" s="142">
        <v>44500</v>
      </c>
      <c r="M73" s="142">
        <f t="shared" si="21"/>
        <v>2118200</v>
      </c>
      <c r="N73" s="143">
        <v>43000</v>
      </c>
      <c r="O73" s="143">
        <v>2000</v>
      </c>
      <c r="P73" s="130">
        <v>38250</v>
      </c>
      <c r="Q73" s="130">
        <f t="shared" si="28"/>
        <v>1820700</v>
      </c>
      <c r="R73" s="144" t="s">
        <v>49</v>
      </c>
      <c r="S73" s="142"/>
      <c r="T73" s="123">
        <f t="shared" si="29"/>
        <v>2118200</v>
      </c>
      <c r="U73" s="156">
        <v>35000</v>
      </c>
      <c r="V73" s="156">
        <f>P73</f>
        <v>38250</v>
      </c>
      <c r="W73" s="156">
        <f>V73-(V73*4.5%)-(V73-U73)*18/118</f>
        <v>36032.987288135591</v>
      </c>
      <c r="X73" s="156">
        <f t="shared" si="26"/>
        <v>1820700</v>
      </c>
      <c r="Y73" s="156">
        <f t="shared" si="27"/>
        <v>1715170.1949152541</v>
      </c>
      <c r="Z73" s="154"/>
      <c r="AA73" s="176">
        <f t="shared" si="25"/>
        <v>7050</v>
      </c>
    </row>
    <row r="74" spans="1:27" s="154" customFormat="1" ht="12.75" customHeight="1">
      <c r="A74" s="115">
        <v>2</v>
      </c>
      <c r="B74" s="115">
        <v>3</v>
      </c>
      <c r="C74" s="115">
        <v>1</v>
      </c>
      <c r="D74" s="115">
        <v>12</v>
      </c>
      <c r="E74" s="131">
        <v>196</v>
      </c>
      <c r="F74" s="115">
        <v>7</v>
      </c>
      <c r="G74" s="158">
        <v>1</v>
      </c>
      <c r="H74" s="116">
        <v>19.5</v>
      </c>
      <c r="I74" s="116">
        <v>47.2</v>
      </c>
      <c r="J74" s="141">
        <v>48.6</v>
      </c>
      <c r="K74" s="116">
        <f t="shared" si="20"/>
        <v>48.6</v>
      </c>
      <c r="L74" s="118">
        <v>44500</v>
      </c>
      <c r="M74" s="118">
        <f t="shared" si="21"/>
        <v>2162700</v>
      </c>
      <c r="N74" s="143">
        <v>42000</v>
      </c>
      <c r="O74" s="118">
        <v>2000</v>
      </c>
      <c r="P74" s="578">
        <f>Шахматка!AK95</f>
        <v>46000</v>
      </c>
      <c r="Q74" s="578">
        <f t="shared" si="28"/>
        <v>2235600</v>
      </c>
      <c r="R74" s="117" t="s">
        <v>13</v>
      </c>
      <c r="S74" s="118"/>
      <c r="T74" s="116">
        <f t="shared" si="29"/>
        <v>2162700</v>
      </c>
      <c r="U74" s="569">
        <v>40930</v>
      </c>
      <c r="V74" s="153">
        <f>P74-3000</f>
        <v>43000</v>
      </c>
      <c r="W74" s="153">
        <f>V74-(V74*4.5%)-(V74-U74)*20/120</f>
        <v>40720</v>
      </c>
      <c r="X74" s="153">
        <f t="shared" si="26"/>
        <v>2089800</v>
      </c>
      <c r="Y74" s="153">
        <f t="shared" si="27"/>
        <v>1978992</v>
      </c>
      <c r="Z74" s="157"/>
      <c r="AA74" s="157"/>
    </row>
    <row r="75" spans="1:27" s="157" customFormat="1" ht="12.75" hidden="1" customHeight="1">
      <c r="A75" s="138">
        <v>2</v>
      </c>
      <c r="B75" s="138">
        <v>1</v>
      </c>
      <c r="C75" s="138">
        <v>3</v>
      </c>
      <c r="D75" s="138">
        <v>3</v>
      </c>
      <c r="E75" s="131">
        <v>59</v>
      </c>
      <c r="F75" s="138">
        <v>10</v>
      </c>
      <c r="G75" s="163">
        <v>1</v>
      </c>
      <c r="H75" s="116">
        <v>18.600000000000001</v>
      </c>
      <c r="I75" s="116">
        <v>43.6</v>
      </c>
      <c r="J75" s="141">
        <v>45.4</v>
      </c>
      <c r="K75" s="116">
        <f t="shared" si="20"/>
        <v>45.4</v>
      </c>
      <c r="L75" s="118">
        <v>44500</v>
      </c>
      <c r="M75" s="118">
        <f t="shared" si="21"/>
        <v>2020300</v>
      </c>
      <c r="N75" s="143">
        <v>45000</v>
      </c>
      <c r="O75" s="118">
        <v>2000</v>
      </c>
      <c r="P75" s="130">
        <v>45500</v>
      </c>
      <c r="Q75" s="130">
        <f t="shared" si="28"/>
        <v>2065700</v>
      </c>
      <c r="R75" s="144" t="s">
        <v>49</v>
      </c>
      <c r="S75" s="118"/>
      <c r="T75" s="116">
        <f t="shared" si="29"/>
        <v>2020300</v>
      </c>
      <c r="U75" s="153">
        <v>40930</v>
      </c>
      <c r="V75" s="153">
        <f>P75-3000</f>
        <v>42500</v>
      </c>
      <c r="W75" s="153">
        <f>V75-(V75*4.5%)-(V75-U75)*20/120</f>
        <v>40325.833333333336</v>
      </c>
      <c r="X75" s="153">
        <f t="shared" si="26"/>
        <v>1929500</v>
      </c>
      <c r="Y75" s="153">
        <f t="shared" si="27"/>
        <v>1830792.8333333335</v>
      </c>
      <c r="Z75" s="154"/>
      <c r="AA75" s="176">
        <f t="shared" ref="AA75:AA88" si="30">V75-$AA$1</f>
        <v>11300</v>
      </c>
    </row>
    <row r="76" spans="1:27" s="162" customFormat="1" ht="12.75" hidden="1" customHeight="1">
      <c r="A76" s="180">
        <v>2</v>
      </c>
      <c r="B76" s="180">
        <v>1</v>
      </c>
      <c r="C76" s="180">
        <v>2</v>
      </c>
      <c r="D76" s="180">
        <v>2</v>
      </c>
      <c r="E76" s="182">
        <v>65</v>
      </c>
      <c r="F76" s="180">
        <v>11</v>
      </c>
      <c r="G76" s="383">
        <v>1</v>
      </c>
      <c r="H76" s="123">
        <v>18.899999999999999</v>
      </c>
      <c r="I76" s="123">
        <v>47.3</v>
      </c>
      <c r="J76" s="184">
        <v>48.2</v>
      </c>
      <c r="K76" s="116">
        <f t="shared" si="20"/>
        <v>48.2</v>
      </c>
      <c r="L76" s="118">
        <v>44000</v>
      </c>
      <c r="M76" s="118">
        <f t="shared" si="21"/>
        <v>2120800</v>
      </c>
      <c r="N76" s="143">
        <v>44000</v>
      </c>
      <c r="O76" s="118">
        <v>2000</v>
      </c>
      <c r="P76" s="133">
        <v>43000</v>
      </c>
      <c r="Q76" s="133">
        <f t="shared" si="28"/>
        <v>2072600.0000000002</v>
      </c>
      <c r="R76" s="181" t="s">
        <v>100</v>
      </c>
      <c r="S76" s="118"/>
      <c r="T76" s="116">
        <f t="shared" si="29"/>
        <v>2120800</v>
      </c>
      <c r="U76" s="185">
        <v>40930</v>
      </c>
      <c r="V76" s="153">
        <f>P76</f>
        <v>43000</v>
      </c>
      <c r="W76" s="153">
        <f>V76-(V76*4.5%)</f>
        <v>41065</v>
      </c>
      <c r="X76" s="185">
        <f t="shared" si="26"/>
        <v>2072600.0000000002</v>
      </c>
      <c r="Y76" s="153">
        <f t="shared" si="27"/>
        <v>1979333.0000000002</v>
      </c>
      <c r="AA76" s="186">
        <f t="shared" si="30"/>
        <v>11800</v>
      </c>
    </row>
    <row r="77" spans="1:27" s="157" customFormat="1" ht="12.75" hidden="1" customHeight="1">
      <c r="A77" s="138">
        <v>2</v>
      </c>
      <c r="B77" s="138">
        <v>1</v>
      </c>
      <c r="C77" s="138">
        <v>3</v>
      </c>
      <c r="D77" s="138">
        <v>3</v>
      </c>
      <c r="E77" s="131">
        <v>66</v>
      </c>
      <c r="F77" s="138">
        <v>11</v>
      </c>
      <c r="G77" s="163">
        <v>1</v>
      </c>
      <c r="H77" s="140">
        <v>18.600000000000001</v>
      </c>
      <c r="I77" s="140">
        <v>43.6</v>
      </c>
      <c r="J77" s="141">
        <v>45.4</v>
      </c>
      <c r="K77" s="116">
        <f t="shared" si="20"/>
        <v>45.4</v>
      </c>
      <c r="L77" s="118">
        <v>44000</v>
      </c>
      <c r="M77" s="118">
        <f t="shared" si="21"/>
        <v>1997600</v>
      </c>
      <c r="N77" s="143">
        <v>45000</v>
      </c>
      <c r="O77" s="118">
        <v>2000</v>
      </c>
      <c r="P77" s="130">
        <v>43500</v>
      </c>
      <c r="Q77" s="130">
        <f t="shared" si="28"/>
        <v>1974900</v>
      </c>
      <c r="R77" s="144" t="s">
        <v>49</v>
      </c>
      <c r="S77" s="118"/>
      <c r="T77" s="116">
        <f t="shared" si="29"/>
        <v>1997600</v>
      </c>
      <c r="U77" s="156">
        <v>40930</v>
      </c>
      <c r="V77" s="156">
        <f t="shared" ref="V77:V92" si="31">P77-3000</f>
        <v>40500</v>
      </c>
      <c r="W77" s="156">
        <f>V77-(V77*4.5%)-(V77-U77)*18/118</f>
        <v>38743.093220338982</v>
      </c>
      <c r="X77" s="156">
        <f t="shared" si="26"/>
        <v>1838700</v>
      </c>
      <c r="Y77" s="156">
        <f t="shared" si="27"/>
        <v>1758936.4322033897</v>
      </c>
      <c r="AA77" s="177">
        <f t="shared" si="30"/>
        <v>9300</v>
      </c>
    </row>
    <row r="78" spans="1:27" s="157" customFormat="1" ht="12.75" hidden="1" customHeight="1">
      <c r="A78" s="138">
        <v>2</v>
      </c>
      <c r="B78" s="138">
        <v>1</v>
      </c>
      <c r="C78" s="138">
        <v>4</v>
      </c>
      <c r="D78" s="138">
        <v>4</v>
      </c>
      <c r="E78" s="131">
        <v>67</v>
      </c>
      <c r="F78" s="138">
        <v>11</v>
      </c>
      <c r="G78" s="163">
        <v>1</v>
      </c>
      <c r="H78" s="140">
        <v>19</v>
      </c>
      <c r="I78" s="140">
        <v>44.8</v>
      </c>
      <c r="J78" s="141">
        <v>45.9</v>
      </c>
      <c r="K78" s="116">
        <f t="shared" si="20"/>
        <v>45.9</v>
      </c>
      <c r="L78" s="118">
        <v>44000</v>
      </c>
      <c r="M78" s="118">
        <f t="shared" si="21"/>
        <v>2019600</v>
      </c>
      <c r="N78" s="143">
        <v>44000</v>
      </c>
      <c r="O78" s="118">
        <v>2000</v>
      </c>
      <c r="P78" s="130">
        <v>40000</v>
      </c>
      <c r="Q78" s="130">
        <f t="shared" si="28"/>
        <v>1836000</v>
      </c>
      <c r="R78" s="139" t="s">
        <v>49</v>
      </c>
      <c r="S78" s="118"/>
      <c r="T78" s="116">
        <f t="shared" si="29"/>
        <v>2019600</v>
      </c>
      <c r="U78" s="156">
        <v>40930</v>
      </c>
      <c r="V78" s="156">
        <f t="shared" si="31"/>
        <v>37000</v>
      </c>
      <c r="W78" s="156">
        <f>V78-(V78*4.5%)-(V78-U78)*18/118</f>
        <v>35934.491525423728</v>
      </c>
      <c r="X78" s="156">
        <f t="shared" si="26"/>
        <v>1698300</v>
      </c>
      <c r="Y78" s="156">
        <f t="shared" si="27"/>
        <v>1649393.161016949</v>
      </c>
      <c r="AA78" s="177">
        <f t="shared" si="30"/>
        <v>5800</v>
      </c>
    </row>
    <row r="79" spans="1:27" s="162" customFormat="1" ht="12.75" hidden="1" customHeight="1">
      <c r="A79" s="180">
        <v>2</v>
      </c>
      <c r="B79" s="180">
        <v>1</v>
      </c>
      <c r="C79" s="180">
        <v>6</v>
      </c>
      <c r="D79" s="180">
        <v>6</v>
      </c>
      <c r="E79" s="182">
        <v>69</v>
      </c>
      <c r="F79" s="180">
        <v>11</v>
      </c>
      <c r="G79" s="383">
        <v>2</v>
      </c>
      <c r="H79" s="116">
        <v>35.799999999999997</v>
      </c>
      <c r="I79" s="116">
        <v>73.900000000000006</v>
      </c>
      <c r="J79" s="184">
        <v>78.099999999999994</v>
      </c>
      <c r="K79" s="116">
        <f t="shared" si="20"/>
        <v>78.099999999999994</v>
      </c>
      <c r="L79" s="118">
        <v>43500</v>
      </c>
      <c r="M79" s="118">
        <f t="shared" si="21"/>
        <v>3397349.9999999995</v>
      </c>
      <c r="N79" s="143">
        <v>42500</v>
      </c>
      <c r="O79" s="118">
        <v>2000</v>
      </c>
      <c r="P79" s="133">
        <v>41750</v>
      </c>
      <c r="Q79" s="133">
        <f t="shared" si="28"/>
        <v>3260674.9999999995</v>
      </c>
      <c r="R79" s="181" t="s">
        <v>88</v>
      </c>
      <c r="S79" s="118"/>
      <c r="T79" s="116">
        <f t="shared" si="29"/>
        <v>3397349.9999999995</v>
      </c>
      <c r="U79" s="153">
        <v>40930</v>
      </c>
      <c r="V79" s="153">
        <f t="shared" si="31"/>
        <v>38750</v>
      </c>
      <c r="W79" s="153">
        <f>V79-(V79*4.5%)-(V79-U79)*20/120</f>
        <v>37369.583333333336</v>
      </c>
      <c r="X79" s="153">
        <f t="shared" si="26"/>
        <v>3026375</v>
      </c>
      <c r="Y79" s="153">
        <f t="shared" si="27"/>
        <v>2918564.4583333335</v>
      </c>
      <c r="Z79" s="154"/>
      <c r="AA79" s="176">
        <f t="shared" si="30"/>
        <v>7550</v>
      </c>
    </row>
    <row r="80" spans="1:27" s="157" customFormat="1" ht="12.75" hidden="1" customHeight="1">
      <c r="A80" s="138">
        <v>2</v>
      </c>
      <c r="B80" s="138">
        <v>1</v>
      </c>
      <c r="C80" s="138">
        <v>2</v>
      </c>
      <c r="D80" s="138">
        <v>2</v>
      </c>
      <c r="E80" s="131">
        <v>72</v>
      </c>
      <c r="F80" s="138">
        <v>12</v>
      </c>
      <c r="G80" s="163">
        <v>1</v>
      </c>
      <c r="H80" s="140">
        <v>18.899999999999999</v>
      </c>
      <c r="I80" s="140">
        <v>47.3</v>
      </c>
      <c r="J80" s="141">
        <v>48.2</v>
      </c>
      <c r="K80" s="116">
        <f t="shared" si="20"/>
        <v>48.2</v>
      </c>
      <c r="L80" s="118">
        <v>44000</v>
      </c>
      <c r="M80" s="118">
        <f t="shared" si="21"/>
        <v>2120800</v>
      </c>
      <c r="N80" s="143">
        <v>44000</v>
      </c>
      <c r="O80" s="118">
        <v>2000</v>
      </c>
      <c r="P80" s="130">
        <v>41000</v>
      </c>
      <c r="Q80" s="130">
        <f t="shared" si="28"/>
        <v>1976200.0000000002</v>
      </c>
      <c r="R80" s="139" t="s">
        <v>49</v>
      </c>
      <c r="S80" s="118"/>
      <c r="T80" s="116">
        <f t="shared" si="29"/>
        <v>2120800</v>
      </c>
      <c r="U80" s="156">
        <v>40930</v>
      </c>
      <c r="V80" s="156">
        <f t="shared" si="31"/>
        <v>38000</v>
      </c>
      <c r="W80" s="156">
        <f>V80-(V80*4.5%)-(V80-U80)*18/118</f>
        <v>36736.949152542373</v>
      </c>
      <c r="X80" s="156">
        <f t="shared" si="26"/>
        <v>1831600</v>
      </c>
      <c r="Y80" s="156">
        <f t="shared" si="27"/>
        <v>1770720.9491525425</v>
      </c>
      <c r="AA80" s="177">
        <f t="shared" si="30"/>
        <v>6800</v>
      </c>
    </row>
    <row r="81" spans="1:27" s="157" customFormat="1" ht="12.75" hidden="1" customHeight="1">
      <c r="A81" s="138">
        <v>2</v>
      </c>
      <c r="B81" s="138">
        <v>1</v>
      </c>
      <c r="C81" s="138">
        <v>5</v>
      </c>
      <c r="D81" s="138">
        <v>5</v>
      </c>
      <c r="E81" s="131">
        <v>75</v>
      </c>
      <c r="F81" s="138">
        <v>12</v>
      </c>
      <c r="G81" s="163">
        <v>1</v>
      </c>
      <c r="H81" s="140">
        <v>19</v>
      </c>
      <c r="I81" s="140">
        <v>46.5</v>
      </c>
      <c r="J81" s="141">
        <v>47.6</v>
      </c>
      <c r="K81" s="116">
        <f t="shared" si="20"/>
        <v>47.6</v>
      </c>
      <c r="L81" s="118">
        <v>44000</v>
      </c>
      <c r="M81" s="118">
        <f t="shared" si="21"/>
        <v>2094400</v>
      </c>
      <c r="N81" s="143">
        <v>43000</v>
      </c>
      <c r="O81" s="118">
        <v>2000</v>
      </c>
      <c r="P81" s="130">
        <v>37500</v>
      </c>
      <c r="Q81" s="130">
        <f t="shared" si="28"/>
        <v>1785000</v>
      </c>
      <c r="R81" s="144" t="s">
        <v>49</v>
      </c>
      <c r="S81" s="136"/>
      <c r="T81" s="116">
        <f t="shared" si="29"/>
        <v>2094400</v>
      </c>
      <c r="U81" s="156">
        <v>35000</v>
      </c>
      <c r="V81" s="156">
        <f t="shared" si="31"/>
        <v>34500</v>
      </c>
      <c r="W81" s="156">
        <f>V81-(V81*4.5%)-(V81-U81)*18/118</f>
        <v>33023.771186440681</v>
      </c>
      <c r="X81" s="156">
        <f t="shared" si="26"/>
        <v>1642200</v>
      </c>
      <c r="Y81" s="156">
        <f t="shared" si="27"/>
        <v>1571931.5084745765</v>
      </c>
      <c r="AA81" s="177">
        <f t="shared" si="30"/>
        <v>3300</v>
      </c>
    </row>
    <row r="82" spans="1:27" s="157" customFormat="1" ht="12.75" hidden="1" customHeight="1">
      <c r="A82" s="138">
        <v>2</v>
      </c>
      <c r="B82" s="138">
        <v>1</v>
      </c>
      <c r="C82" s="138">
        <v>7</v>
      </c>
      <c r="D82" s="138">
        <v>7</v>
      </c>
      <c r="E82" s="131">
        <v>77</v>
      </c>
      <c r="F82" s="138">
        <v>12</v>
      </c>
      <c r="G82" s="163">
        <v>1</v>
      </c>
      <c r="H82" s="140">
        <v>19.5</v>
      </c>
      <c r="I82" s="140">
        <v>47.3</v>
      </c>
      <c r="J82" s="141">
        <v>48.7</v>
      </c>
      <c r="K82" s="116">
        <f t="shared" ref="K82:K113" si="32">J82</f>
        <v>48.7</v>
      </c>
      <c r="L82" s="118">
        <v>44000</v>
      </c>
      <c r="M82" s="118">
        <f t="shared" ref="M82:M113" si="33">K82*L82</f>
        <v>2142800</v>
      </c>
      <c r="N82" s="143">
        <v>42000</v>
      </c>
      <c r="O82" s="118">
        <v>2000</v>
      </c>
      <c r="P82" s="130">
        <v>38000</v>
      </c>
      <c r="Q82" s="130">
        <f t="shared" si="28"/>
        <v>1850600</v>
      </c>
      <c r="R82" s="144" t="s">
        <v>49</v>
      </c>
      <c r="S82" s="118"/>
      <c r="T82" s="116">
        <f t="shared" si="29"/>
        <v>2142800</v>
      </c>
      <c r="U82" s="156">
        <v>40930</v>
      </c>
      <c r="V82" s="156">
        <f t="shared" si="31"/>
        <v>35000</v>
      </c>
      <c r="W82" s="156">
        <f>V82-(V82*4.5%)-(V82-U82)*18/118</f>
        <v>34329.576271186437</v>
      </c>
      <c r="X82" s="156">
        <f t="shared" si="26"/>
        <v>1704500</v>
      </c>
      <c r="Y82" s="156">
        <f t="shared" si="27"/>
        <v>1671850.3644067796</v>
      </c>
      <c r="AA82" s="177">
        <f t="shared" si="30"/>
        <v>3800</v>
      </c>
    </row>
    <row r="83" spans="1:27" s="154" customFormat="1" ht="12.75" customHeight="1">
      <c r="A83" s="115">
        <v>2</v>
      </c>
      <c r="B83" s="115">
        <v>3</v>
      </c>
      <c r="C83" s="115">
        <v>1</v>
      </c>
      <c r="D83" s="115">
        <v>12</v>
      </c>
      <c r="E83" s="131">
        <v>232</v>
      </c>
      <c r="F83" s="115">
        <v>13</v>
      </c>
      <c r="G83" s="158">
        <v>1</v>
      </c>
      <c r="H83" s="116">
        <v>19.5</v>
      </c>
      <c r="I83" s="116">
        <v>47.2</v>
      </c>
      <c r="J83" s="141">
        <v>48.6</v>
      </c>
      <c r="K83" s="116">
        <f t="shared" si="32"/>
        <v>48.6</v>
      </c>
      <c r="L83" s="118">
        <v>44000</v>
      </c>
      <c r="M83" s="118">
        <f t="shared" si="33"/>
        <v>2138400</v>
      </c>
      <c r="N83" s="143">
        <v>42000</v>
      </c>
      <c r="O83" s="118">
        <v>2000</v>
      </c>
      <c r="P83" s="578">
        <f>Шахматка!AK95</f>
        <v>46000</v>
      </c>
      <c r="Q83" s="578">
        <f t="shared" si="28"/>
        <v>2235600</v>
      </c>
      <c r="R83" s="117" t="s">
        <v>13</v>
      </c>
      <c r="S83" s="118"/>
      <c r="T83" s="116">
        <f t="shared" si="29"/>
        <v>2138400</v>
      </c>
      <c r="U83" s="569">
        <v>40930</v>
      </c>
      <c r="V83" s="153">
        <f t="shared" si="31"/>
        <v>43000</v>
      </c>
      <c r="W83" s="153">
        <f>V83-(V83*4.5%)-(V83-U83)*20/120</f>
        <v>40720</v>
      </c>
      <c r="X83" s="153">
        <f t="shared" si="26"/>
        <v>2089800</v>
      </c>
      <c r="Y83" s="153">
        <f t="shared" si="27"/>
        <v>1978992</v>
      </c>
      <c r="AA83" s="176">
        <f t="shared" si="30"/>
        <v>11800</v>
      </c>
    </row>
    <row r="84" spans="1:27" s="157" customFormat="1" ht="12.75" hidden="1" customHeight="1">
      <c r="A84" s="138">
        <v>2</v>
      </c>
      <c r="B84" s="138">
        <v>1</v>
      </c>
      <c r="C84" s="138">
        <v>2</v>
      </c>
      <c r="D84" s="138">
        <v>2</v>
      </c>
      <c r="E84" s="131">
        <v>79</v>
      </c>
      <c r="F84" s="138">
        <v>13</v>
      </c>
      <c r="G84" s="163">
        <v>1</v>
      </c>
      <c r="H84" s="140">
        <v>18.899999999999999</v>
      </c>
      <c r="I84" s="140">
        <v>47.3</v>
      </c>
      <c r="J84" s="141">
        <v>48.2</v>
      </c>
      <c r="K84" s="116">
        <f t="shared" si="32"/>
        <v>48.2</v>
      </c>
      <c r="L84" s="118">
        <v>44000</v>
      </c>
      <c r="M84" s="118">
        <f t="shared" si="33"/>
        <v>2120800</v>
      </c>
      <c r="N84" s="143">
        <v>44000</v>
      </c>
      <c r="O84" s="118">
        <v>2000</v>
      </c>
      <c r="P84" s="130">
        <v>41500</v>
      </c>
      <c r="Q84" s="130">
        <f t="shared" si="28"/>
        <v>2000300.0000000002</v>
      </c>
      <c r="R84" s="144" t="s">
        <v>49</v>
      </c>
      <c r="S84" s="118"/>
      <c r="T84" s="116">
        <f t="shared" si="29"/>
        <v>2120800</v>
      </c>
      <c r="U84" s="156">
        <v>40930</v>
      </c>
      <c r="V84" s="156">
        <f t="shared" si="31"/>
        <v>38500</v>
      </c>
      <c r="W84" s="156">
        <f>V84-(V84*4.5%)-(V84-U84)*18/118</f>
        <v>37138.177966101692</v>
      </c>
      <c r="X84" s="156">
        <f t="shared" si="26"/>
        <v>1855700</v>
      </c>
      <c r="Y84" s="156">
        <f t="shared" si="27"/>
        <v>1790060.1779661016</v>
      </c>
      <c r="AA84" s="177">
        <f t="shared" si="30"/>
        <v>7300</v>
      </c>
    </row>
    <row r="85" spans="1:27" s="154" customFormat="1" ht="12.75" customHeight="1">
      <c r="A85" s="115">
        <v>2</v>
      </c>
      <c r="B85" s="115">
        <v>3</v>
      </c>
      <c r="C85" s="115">
        <v>1</v>
      </c>
      <c r="D85" s="115">
        <v>12</v>
      </c>
      <c r="E85" s="131">
        <v>184</v>
      </c>
      <c r="F85" s="115">
        <v>5</v>
      </c>
      <c r="G85" s="158">
        <v>1</v>
      </c>
      <c r="H85" s="116">
        <v>19.5</v>
      </c>
      <c r="I85" s="116">
        <v>47.2</v>
      </c>
      <c r="J85" s="141">
        <v>48.6</v>
      </c>
      <c r="K85" s="116">
        <f t="shared" si="32"/>
        <v>48.6</v>
      </c>
      <c r="L85" s="118">
        <v>45000</v>
      </c>
      <c r="M85" s="118">
        <f t="shared" si="33"/>
        <v>2187000</v>
      </c>
      <c r="N85" s="143">
        <v>42000</v>
      </c>
      <c r="O85" s="118">
        <v>2000</v>
      </c>
      <c r="P85" s="578">
        <f>Шахматка!AK93</f>
        <v>46000</v>
      </c>
      <c r="Q85" s="578">
        <f t="shared" si="28"/>
        <v>2235600</v>
      </c>
      <c r="R85" s="117" t="s">
        <v>13</v>
      </c>
      <c r="S85" s="118"/>
      <c r="T85" s="116">
        <f t="shared" si="29"/>
        <v>2187000</v>
      </c>
      <c r="U85" s="153">
        <v>40930</v>
      </c>
      <c r="V85" s="153">
        <f t="shared" si="31"/>
        <v>43000</v>
      </c>
      <c r="W85" s="153">
        <f>V85-(V85*4.5%)-(V85-U85)*20/120</f>
        <v>40720</v>
      </c>
      <c r="X85" s="153">
        <f t="shared" si="26"/>
        <v>2089800</v>
      </c>
      <c r="Y85" s="153">
        <f t="shared" si="27"/>
        <v>1978992</v>
      </c>
      <c r="AA85" s="176">
        <f t="shared" si="30"/>
        <v>11800</v>
      </c>
    </row>
    <row r="86" spans="1:27" s="157" customFormat="1" ht="12.75" hidden="1" customHeight="1">
      <c r="A86" s="138">
        <v>2</v>
      </c>
      <c r="B86" s="138">
        <v>1</v>
      </c>
      <c r="C86" s="138">
        <v>5</v>
      </c>
      <c r="D86" s="138">
        <v>5</v>
      </c>
      <c r="E86" s="131">
        <v>82</v>
      </c>
      <c r="F86" s="138">
        <v>13</v>
      </c>
      <c r="G86" s="163">
        <v>1</v>
      </c>
      <c r="H86" s="140">
        <v>19</v>
      </c>
      <c r="I86" s="140">
        <v>46.5</v>
      </c>
      <c r="J86" s="141">
        <v>47.6</v>
      </c>
      <c r="K86" s="116">
        <f t="shared" si="32"/>
        <v>47.6</v>
      </c>
      <c r="L86" s="118">
        <v>44000</v>
      </c>
      <c r="M86" s="118">
        <f t="shared" si="33"/>
        <v>2094400</v>
      </c>
      <c r="N86" s="143">
        <v>43000</v>
      </c>
      <c r="O86" s="118">
        <v>2000</v>
      </c>
      <c r="P86" s="130">
        <v>41000</v>
      </c>
      <c r="Q86" s="130">
        <f t="shared" si="28"/>
        <v>1951600</v>
      </c>
      <c r="R86" s="144" t="s">
        <v>49</v>
      </c>
      <c r="S86" s="118"/>
      <c r="T86" s="116">
        <f t="shared" si="29"/>
        <v>2094400</v>
      </c>
      <c r="U86" s="156">
        <v>40930</v>
      </c>
      <c r="V86" s="156">
        <f t="shared" si="31"/>
        <v>38000</v>
      </c>
      <c r="W86" s="156">
        <f>V86-(V86*4.5%)-(V86-U86)*18/118</f>
        <v>36736.949152542373</v>
      </c>
      <c r="X86" s="156">
        <f t="shared" si="26"/>
        <v>1808800</v>
      </c>
      <c r="Y86" s="156">
        <f t="shared" si="27"/>
        <v>1748678.779661017</v>
      </c>
      <c r="AA86" s="177">
        <f t="shared" si="30"/>
        <v>6800</v>
      </c>
    </row>
    <row r="87" spans="1:27" s="154" customFormat="1" ht="12.75" customHeight="1">
      <c r="A87" s="115">
        <v>2</v>
      </c>
      <c r="B87" s="115">
        <v>3</v>
      </c>
      <c r="C87" s="115">
        <v>1</v>
      </c>
      <c r="D87" s="115">
        <v>12</v>
      </c>
      <c r="E87" s="131">
        <v>208</v>
      </c>
      <c r="F87" s="115">
        <v>9</v>
      </c>
      <c r="G87" s="158">
        <v>1</v>
      </c>
      <c r="H87" s="116">
        <v>19.5</v>
      </c>
      <c r="I87" s="116">
        <v>47.2</v>
      </c>
      <c r="J87" s="141">
        <v>48.6</v>
      </c>
      <c r="K87" s="116">
        <f t="shared" si="32"/>
        <v>48.6</v>
      </c>
      <c r="L87" s="118">
        <v>44500</v>
      </c>
      <c r="M87" s="118">
        <f t="shared" si="33"/>
        <v>2162700</v>
      </c>
      <c r="N87" s="143">
        <v>42000</v>
      </c>
      <c r="O87" s="118">
        <v>2000</v>
      </c>
      <c r="P87" s="578">
        <f>Шахматка!AK95</f>
        <v>46000</v>
      </c>
      <c r="Q87" s="578">
        <f t="shared" si="28"/>
        <v>2235600</v>
      </c>
      <c r="R87" s="117" t="s">
        <v>13</v>
      </c>
      <c r="S87" s="118"/>
      <c r="T87" s="116">
        <f t="shared" si="29"/>
        <v>2162700</v>
      </c>
      <c r="U87" s="569">
        <v>40930</v>
      </c>
      <c r="V87" s="153">
        <f t="shared" si="31"/>
        <v>43000</v>
      </c>
      <c r="W87" s="153">
        <f>V87-(V87*4.5%)-(V87-U87)*20/120</f>
        <v>40720</v>
      </c>
      <c r="X87" s="153">
        <f t="shared" si="26"/>
        <v>2089800</v>
      </c>
      <c r="Y87" s="153">
        <f t="shared" si="27"/>
        <v>1978992</v>
      </c>
      <c r="AA87" s="176">
        <f t="shared" si="30"/>
        <v>11800</v>
      </c>
    </row>
    <row r="88" spans="1:27" s="157" customFormat="1" ht="12.75" hidden="1" customHeight="1">
      <c r="A88" s="138">
        <v>2</v>
      </c>
      <c r="B88" s="138">
        <v>1</v>
      </c>
      <c r="C88" s="138">
        <v>4</v>
      </c>
      <c r="D88" s="138">
        <v>4</v>
      </c>
      <c r="E88" s="131">
        <v>88</v>
      </c>
      <c r="F88" s="138">
        <v>14</v>
      </c>
      <c r="G88" s="155">
        <v>1</v>
      </c>
      <c r="H88" s="140">
        <v>19</v>
      </c>
      <c r="I88" s="140">
        <v>44.8</v>
      </c>
      <c r="J88" s="141">
        <v>45.9</v>
      </c>
      <c r="K88" s="116">
        <f t="shared" si="32"/>
        <v>45.9</v>
      </c>
      <c r="L88" s="118">
        <v>44000</v>
      </c>
      <c r="M88" s="118">
        <f t="shared" si="33"/>
        <v>2019600</v>
      </c>
      <c r="N88" s="143">
        <v>44000</v>
      </c>
      <c r="O88" s="118">
        <v>2000</v>
      </c>
      <c r="P88" s="130">
        <v>42500</v>
      </c>
      <c r="Q88" s="130">
        <f t="shared" si="28"/>
        <v>1950750</v>
      </c>
      <c r="R88" s="144" t="s">
        <v>49</v>
      </c>
      <c r="S88" s="118"/>
      <c r="T88" s="116">
        <f t="shared" si="29"/>
        <v>2019600</v>
      </c>
      <c r="U88" s="156">
        <v>40930</v>
      </c>
      <c r="V88" s="156">
        <f t="shared" si="31"/>
        <v>39500</v>
      </c>
      <c r="W88" s="156">
        <f>V88-(V88*4.5%)-(V88-U88)*18/118</f>
        <v>37940.635593220337</v>
      </c>
      <c r="X88" s="156">
        <f t="shared" si="26"/>
        <v>1813050</v>
      </c>
      <c r="Y88" s="156">
        <f t="shared" si="27"/>
        <v>1741475.1737288134</v>
      </c>
      <c r="AA88" s="177">
        <f t="shared" si="30"/>
        <v>8300</v>
      </c>
    </row>
    <row r="89" spans="1:27" s="157" customFormat="1" ht="12.75" hidden="1" customHeight="1">
      <c r="A89" s="138">
        <v>2</v>
      </c>
      <c r="B89" s="138">
        <v>1</v>
      </c>
      <c r="C89" s="138">
        <v>5</v>
      </c>
      <c r="D89" s="138">
        <v>5</v>
      </c>
      <c r="E89" s="131">
        <v>89</v>
      </c>
      <c r="F89" s="138">
        <v>14</v>
      </c>
      <c r="G89" s="155">
        <v>1</v>
      </c>
      <c r="H89" s="140">
        <v>19</v>
      </c>
      <c r="I89" s="140">
        <v>46.5</v>
      </c>
      <c r="J89" s="141">
        <v>47.6</v>
      </c>
      <c r="K89" s="116">
        <f t="shared" si="32"/>
        <v>47.6</v>
      </c>
      <c r="L89" s="118">
        <v>44000</v>
      </c>
      <c r="M89" s="118">
        <f t="shared" si="33"/>
        <v>2094400</v>
      </c>
      <c r="N89" s="143">
        <v>43000</v>
      </c>
      <c r="O89" s="118">
        <v>2000</v>
      </c>
      <c r="P89" s="130">
        <v>40500</v>
      </c>
      <c r="Q89" s="130">
        <f t="shared" si="28"/>
        <v>1927800</v>
      </c>
      <c r="R89" s="139" t="s">
        <v>49</v>
      </c>
      <c r="S89" s="136"/>
      <c r="T89" s="116">
        <f t="shared" si="29"/>
        <v>2094400</v>
      </c>
      <c r="U89" s="156">
        <v>40930</v>
      </c>
      <c r="V89" s="156">
        <f t="shared" si="31"/>
        <v>37500</v>
      </c>
      <c r="W89" s="156">
        <f>V89-(V89*4.5%)-(V89-U89)*18/118</f>
        <v>36335.720338983054</v>
      </c>
      <c r="X89" s="156">
        <f t="shared" si="26"/>
        <v>1785000</v>
      </c>
      <c r="Y89" s="156">
        <f t="shared" si="27"/>
        <v>1729580.2881355935</v>
      </c>
    </row>
    <row r="90" spans="1:27" s="157" customFormat="1" ht="12.75" hidden="1" customHeight="1">
      <c r="A90" s="138">
        <v>2</v>
      </c>
      <c r="B90" s="138">
        <v>1</v>
      </c>
      <c r="C90" s="138">
        <v>7</v>
      </c>
      <c r="D90" s="138">
        <v>7</v>
      </c>
      <c r="E90" s="131">
        <v>91</v>
      </c>
      <c r="F90" s="138">
        <v>14</v>
      </c>
      <c r="G90" s="155">
        <v>1</v>
      </c>
      <c r="H90" s="116">
        <v>19.5</v>
      </c>
      <c r="I90" s="116">
        <v>47.3</v>
      </c>
      <c r="J90" s="141">
        <v>48.7</v>
      </c>
      <c r="K90" s="116">
        <f t="shared" si="32"/>
        <v>48.7</v>
      </c>
      <c r="L90" s="118">
        <v>44000</v>
      </c>
      <c r="M90" s="118">
        <f t="shared" si="33"/>
        <v>2142800</v>
      </c>
      <c r="N90" s="143">
        <v>42000</v>
      </c>
      <c r="O90" s="118">
        <v>2000</v>
      </c>
      <c r="P90" s="130">
        <v>41500</v>
      </c>
      <c r="Q90" s="130">
        <f t="shared" si="28"/>
        <v>2021050.0000000002</v>
      </c>
      <c r="R90" s="139" t="s">
        <v>49</v>
      </c>
      <c r="S90" s="118"/>
      <c r="T90" s="116">
        <f t="shared" si="29"/>
        <v>2142800</v>
      </c>
      <c r="U90" s="153">
        <v>40930</v>
      </c>
      <c r="V90" s="153">
        <f t="shared" si="31"/>
        <v>38500</v>
      </c>
      <c r="W90" s="153">
        <f>V90-(V90*4.5%)-(V90-U90)*20/120</f>
        <v>37172.5</v>
      </c>
      <c r="X90" s="153">
        <f t="shared" si="26"/>
        <v>1874950</v>
      </c>
      <c r="Y90" s="153">
        <f t="shared" si="27"/>
        <v>1810300.75</v>
      </c>
      <c r="Z90" s="154"/>
      <c r="AA90" s="176">
        <f t="shared" ref="AA90:AA106" si="34">V90-$AA$1</f>
        <v>7300</v>
      </c>
    </row>
    <row r="91" spans="1:27" s="154" customFormat="1" ht="12.75" customHeight="1">
      <c r="A91" s="115">
        <v>2</v>
      </c>
      <c r="B91" s="115">
        <v>3</v>
      </c>
      <c r="C91" s="115">
        <v>1</v>
      </c>
      <c r="D91" s="115">
        <v>12</v>
      </c>
      <c r="E91" s="131">
        <v>202</v>
      </c>
      <c r="F91" s="115">
        <v>8</v>
      </c>
      <c r="G91" s="158">
        <v>1</v>
      </c>
      <c r="H91" s="116">
        <v>19.5</v>
      </c>
      <c r="I91" s="116">
        <v>47.2</v>
      </c>
      <c r="J91" s="141">
        <v>48.6</v>
      </c>
      <c r="K91" s="116">
        <f t="shared" si="32"/>
        <v>48.6</v>
      </c>
      <c r="L91" s="118">
        <v>44500</v>
      </c>
      <c r="M91" s="118">
        <f t="shared" si="33"/>
        <v>2162700</v>
      </c>
      <c r="N91" s="143">
        <v>42000</v>
      </c>
      <c r="O91" s="118">
        <v>2000</v>
      </c>
      <c r="P91" s="578">
        <f>Шахматка!AK95</f>
        <v>46000</v>
      </c>
      <c r="Q91" s="578">
        <f t="shared" si="28"/>
        <v>2235600</v>
      </c>
      <c r="R91" s="117" t="s">
        <v>13</v>
      </c>
      <c r="S91" s="118"/>
      <c r="T91" s="116">
        <f t="shared" si="29"/>
        <v>2162700</v>
      </c>
      <c r="U91" s="569">
        <v>40930</v>
      </c>
      <c r="V91" s="153">
        <f t="shared" si="31"/>
        <v>43000</v>
      </c>
      <c r="W91" s="153">
        <f>V91-(V91*4.5%)-(V91-U91)*20/120</f>
        <v>40720</v>
      </c>
      <c r="X91" s="153">
        <f t="shared" si="26"/>
        <v>2089800</v>
      </c>
      <c r="Y91" s="153">
        <f t="shared" si="27"/>
        <v>1978992</v>
      </c>
      <c r="AA91" s="176">
        <f t="shared" si="34"/>
        <v>11800</v>
      </c>
    </row>
    <row r="92" spans="1:27" s="157" customFormat="1" ht="12.75" hidden="1" customHeight="1">
      <c r="A92" s="138">
        <v>2</v>
      </c>
      <c r="B92" s="138">
        <v>1</v>
      </c>
      <c r="C92" s="138">
        <v>2</v>
      </c>
      <c r="D92" s="138">
        <v>2</v>
      </c>
      <c r="E92" s="131">
        <v>100</v>
      </c>
      <c r="F92" s="138">
        <v>16</v>
      </c>
      <c r="G92" s="155">
        <v>1</v>
      </c>
      <c r="H92" s="140">
        <v>18.899999999999999</v>
      </c>
      <c r="I92" s="140">
        <v>47.3</v>
      </c>
      <c r="J92" s="141">
        <v>48.2</v>
      </c>
      <c r="K92" s="116">
        <f t="shared" si="32"/>
        <v>48.2</v>
      </c>
      <c r="L92" s="118">
        <v>43500</v>
      </c>
      <c r="M92" s="118">
        <f t="shared" si="33"/>
        <v>2096700.0000000002</v>
      </c>
      <c r="N92" s="143">
        <v>44000</v>
      </c>
      <c r="O92" s="118">
        <v>2000</v>
      </c>
      <c r="P92" s="130">
        <v>38250</v>
      </c>
      <c r="Q92" s="130">
        <f t="shared" si="28"/>
        <v>1843650</v>
      </c>
      <c r="R92" s="144" t="s">
        <v>49</v>
      </c>
      <c r="S92" s="142"/>
      <c r="T92" s="116">
        <f t="shared" si="29"/>
        <v>2096700.0000000002</v>
      </c>
      <c r="U92" s="156">
        <v>35000</v>
      </c>
      <c r="V92" s="156">
        <f t="shared" si="31"/>
        <v>35250</v>
      </c>
      <c r="W92" s="156">
        <f>V92-(V92*4.5%)-(V92-U92)*18/118</f>
        <v>33625.614406779663</v>
      </c>
      <c r="X92" s="156">
        <f t="shared" si="26"/>
        <v>1699050</v>
      </c>
      <c r="Y92" s="156">
        <f t="shared" si="27"/>
        <v>1620754.6144067799</v>
      </c>
      <c r="AA92" s="177">
        <f t="shared" si="34"/>
        <v>4050</v>
      </c>
    </row>
    <row r="93" spans="1:27" s="162" customFormat="1" ht="12.75" hidden="1" customHeight="1">
      <c r="A93" s="180">
        <v>2</v>
      </c>
      <c r="B93" s="180">
        <v>1</v>
      </c>
      <c r="C93" s="180">
        <v>3</v>
      </c>
      <c r="D93" s="180">
        <v>3</v>
      </c>
      <c r="E93" s="182">
        <v>101</v>
      </c>
      <c r="F93" s="180">
        <v>16</v>
      </c>
      <c r="G93" s="183">
        <v>1</v>
      </c>
      <c r="H93" s="123">
        <v>18.600000000000001</v>
      </c>
      <c r="I93" s="123">
        <v>43.6</v>
      </c>
      <c r="J93" s="184">
        <v>45.4</v>
      </c>
      <c r="K93" s="116">
        <f t="shared" si="32"/>
        <v>45.4</v>
      </c>
      <c r="L93" s="118">
        <v>43500</v>
      </c>
      <c r="M93" s="118">
        <f t="shared" si="33"/>
        <v>1974900</v>
      </c>
      <c r="N93" s="143">
        <v>45000</v>
      </c>
      <c r="O93" s="118">
        <v>2000</v>
      </c>
      <c r="P93" s="133">
        <v>44000</v>
      </c>
      <c r="Q93" s="133">
        <f t="shared" si="28"/>
        <v>1997600</v>
      </c>
      <c r="R93" s="181" t="s">
        <v>100</v>
      </c>
      <c r="S93" s="118"/>
      <c r="T93" s="116">
        <f t="shared" si="29"/>
        <v>1974900</v>
      </c>
      <c r="U93" s="185">
        <v>40930</v>
      </c>
      <c r="V93" s="153">
        <f>P93</f>
        <v>44000</v>
      </c>
      <c r="W93" s="153">
        <f>V93-(V93*4.5%)</f>
        <v>42020</v>
      </c>
      <c r="X93" s="185">
        <f t="shared" si="26"/>
        <v>1997600</v>
      </c>
      <c r="Y93" s="153">
        <f t="shared" si="27"/>
        <v>1907708</v>
      </c>
      <c r="AA93" s="186">
        <f t="shared" si="34"/>
        <v>12800</v>
      </c>
    </row>
    <row r="94" spans="1:27" s="157" customFormat="1" ht="12.75" hidden="1" customHeight="1">
      <c r="A94" s="138">
        <v>2</v>
      </c>
      <c r="B94" s="138">
        <v>1</v>
      </c>
      <c r="C94" s="138">
        <v>5</v>
      </c>
      <c r="D94" s="138">
        <v>5</v>
      </c>
      <c r="E94" s="131">
        <v>103</v>
      </c>
      <c r="F94" s="138">
        <v>16</v>
      </c>
      <c r="G94" s="155">
        <v>1</v>
      </c>
      <c r="H94" s="140">
        <v>19</v>
      </c>
      <c r="I94" s="140">
        <v>46.5</v>
      </c>
      <c r="J94" s="141">
        <v>47.6</v>
      </c>
      <c r="K94" s="116">
        <f t="shared" si="32"/>
        <v>47.6</v>
      </c>
      <c r="L94" s="118">
        <v>43500</v>
      </c>
      <c r="M94" s="118">
        <f t="shared" si="33"/>
        <v>2070600</v>
      </c>
      <c r="N94" s="143">
        <v>43000</v>
      </c>
      <c r="O94" s="118">
        <v>2000</v>
      </c>
      <c r="P94" s="130">
        <v>46500</v>
      </c>
      <c r="Q94" s="130">
        <f t="shared" si="28"/>
        <v>2213400</v>
      </c>
      <c r="R94" s="144" t="s">
        <v>49</v>
      </c>
      <c r="S94" s="118"/>
      <c r="T94" s="116">
        <f t="shared" si="29"/>
        <v>2070600</v>
      </c>
      <c r="U94" s="156">
        <v>40930</v>
      </c>
      <c r="V94" s="156">
        <f>P94</f>
        <v>46500</v>
      </c>
      <c r="W94" s="156">
        <f>V94-(V94*4.5%)</f>
        <v>44407.5</v>
      </c>
      <c r="X94" s="156">
        <f t="shared" si="26"/>
        <v>2213400</v>
      </c>
      <c r="Y94" s="156">
        <f t="shared" si="27"/>
        <v>2113797</v>
      </c>
      <c r="AA94" s="177">
        <f t="shared" si="34"/>
        <v>15300</v>
      </c>
    </row>
    <row r="95" spans="1:27" s="154" customFormat="1" ht="12.75" customHeight="1">
      <c r="A95" s="115">
        <v>2</v>
      </c>
      <c r="B95" s="115">
        <v>3</v>
      </c>
      <c r="C95" s="115">
        <v>1</v>
      </c>
      <c r="D95" s="115">
        <v>12</v>
      </c>
      <c r="E95" s="131">
        <v>220</v>
      </c>
      <c r="F95" s="115">
        <v>11</v>
      </c>
      <c r="G95" s="158">
        <v>1</v>
      </c>
      <c r="H95" s="116">
        <v>19.5</v>
      </c>
      <c r="I95" s="116">
        <v>47.2</v>
      </c>
      <c r="J95" s="141">
        <v>48.6</v>
      </c>
      <c r="K95" s="116">
        <f t="shared" si="32"/>
        <v>48.6</v>
      </c>
      <c r="L95" s="118">
        <v>44000</v>
      </c>
      <c r="M95" s="118">
        <f t="shared" si="33"/>
        <v>2138400</v>
      </c>
      <c r="N95" s="143">
        <v>42000</v>
      </c>
      <c r="O95" s="118">
        <v>2000</v>
      </c>
      <c r="P95" s="578">
        <f>Шахматка!AK95</f>
        <v>46000</v>
      </c>
      <c r="Q95" s="578">
        <f t="shared" si="28"/>
        <v>2235600</v>
      </c>
      <c r="R95" s="117" t="s">
        <v>13</v>
      </c>
      <c r="S95" s="118"/>
      <c r="T95" s="116">
        <f t="shared" si="29"/>
        <v>2138400</v>
      </c>
      <c r="U95" s="569">
        <v>40930</v>
      </c>
      <c r="V95" s="153">
        <f>P95-3000</f>
        <v>43000</v>
      </c>
      <c r="W95" s="153">
        <f>V95-(V95*4.5%)-(V95-U95)*20/120</f>
        <v>40720</v>
      </c>
      <c r="X95" s="153">
        <f t="shared" si="26"/>
        <v>2089800</v>
      </c>
      <c r="Y95" s="153">
        <f t="shared" si="27"/>
        <v>1978992</v>
      </c>
      <c r="Z95" s="157"/>
      <c r="AA95" s="176">
        <f t="shared" si="34"/>
        <v>11800</v>
      </c>
    </row>
    <row r="96" spans="1:27" s="162" customFormat="1" ht="12.75" hidden="1" customHeight="1">
      <c r="A96" s="180">
        <v>2</v>
      </c>
      <c r="B96" s="180">
        <v>1</v>
      </c>
      <c r="C96" s="180">
        <v>7</v>
      </c>
      <c r="D96" s="180">
        <v>7</v>
      </c>
      <c r="E96" s="182">
        <v>105</v>
      </c>
      <c r="F96" s="180">
        <v>16</v>
      </c>
      <c r="G96" s="183">
        <v>1</v>
      </c>
      <c r="H96" s="123">
        <v>19.5</v>
      </c>
      <c r="I96" s="123">
        <v>47.3</v>
      </c>
      <c r="J96" s="184">
        <v>48.7</v>
      </c>
      <c r="K96" s="116">
        <f t="shared" si="32"/>
        <v>48.7</v>
      </c>
      <c r="L96" s="118">
        <v>43500</v>
      </c>
      <c r="M96" s="118">
        <f t="shared" si="33"/>
        <v>2118450</v>
      </c>
      <c r="N96" s="143">
        <v>42000</v>
      </c>
      <c r="O96" s="118">
        <v>2000</v>
      </c>
      <c r="P96" s="133">
        <v>39500</v>
      </c>
      <c r="Q96" s="133">
        <f t="shared" si="28"/>
        <v>1923650</v>
      </c>
      <c r="R96" s="181" t="s">
        <v>100</v>
      </c>
      <c r="S96" s="118"/>
      <c r="T96" s="116">
        <f t="shared" si="29"/>
        <v>2118450</v>
      </c>
      <c r="U96" s="185">
        <v>40930</v>
      </c>
      <c r="V96" s="153">
        <f>P96</f>
        <v>39500</v>
      </c>
      <c r="W96" s="153">
        <f>V96-(V96*4.5%)</f>
        <v>37722.5</v>
      </c>
      <c r="X96" s="185">
        <f t="shared" si="26"/>
        <v>1923650</v>
      </c>
      <c r="Y96" s="153">
        <f t="shared" si="27"/>
        <v>1837085.75</v>
      </c>
      <c r="AA96" s="186">
        <f t="shared" si="34"/>
        <v>8300</v>
      </c>
    </row>
    <row r="97" spans="1:27" s="157" customFormat="1" ht="12.75" hidden="1" customHeight="1">
      <c r="A97" s="138">
        <v>2</v>
      </c>
      <c r="B97" s="138">
        <v>3</v>
      </c>
      <c r="C97" s="138">
        <v>1</v>
      </c>
      <c r="D97" s="138">
        <v>12</v>
      </c>
      <c r="E97" s="131">
        <v>166</v>
      </c>
      <c r="F97" s="138">
        <v>2</v>
      </c>
      <c r="G97" s="163">
        <v>1</v>
      </c>
      <c r="H97" s="140">
        <v>19.5</v>
      </c>
      <c r="I97" s="140">
        <v>47.2</v>
      </c>
      <c r="J97" s="141">
        <v>48.6</v>
      </c>
      <c r="K97" s="116">
        <f t="shared" si="32"/>
        <v>48.6</v>
      </c>
      <c r="L97" s="118">
        <v>45000</v>
      </c>
      <c r="M97" s="118">
        <f t="shared" si="33"/>
        <v>2187000</v>
      </c>
      <c r="N97" s="143">
        <v>40000</v>
      </c>
      <c r="O97" s="118">
        <v>2000</v>
      </c>
      <c r="P97" s="130">
        <v>36000</v>
      </c>
      <c r="Q97" s="130">
        <f t="shared" si="28"/>
        <v>1749600</v>
      </c>
      <c r="R97" s="144" t="s">
        <v>49</v>
      </c>
      <c r="S97" s="118"/>
      <c r="T97" s="116">
        <f t="shared" si="29"/>
        <v>2187000</v>
      </c>
      <c r="U97" s="156">
        <v>40930</v>
      </c>
      <c r="V97" s="156">
        <f>P97-3000</f>
        <v>33000</v>
      </c>
      <c r="W97" s="156">
        <f>V97-(V97*4.5%)-(V97-U97)*18/118</f>
        <v>32724.661016949154</v>
      </c>
      <c r="X97" s="156">
        <f t="shared" si="26"/>
        <v>1603800</v>
      </c>
      <c r="Y97" s="156">
        <f t="shared" si="27"/>
        <v>1590418.5254237289</v>
      </c>
      <c r="AA97" s="177">
        <f t="shared" si="34"/>
        <v>1800</v>
      </c>
    </row>
    <row r="98" spans="1:27" s="157" customFormat="1" ht="12.75" hidden="1" customHeight="1">
      <c r="A98" s="138">
        <v>2</v>
      </c>
      <c r="B98" s="138">
        <v>3</v>
      </c>
      <c r="C98" s="138">
        <v>2</v>
      </c>
      <c r="D98" s="138">
        <v>13</v>
      </c>
      <c r="E98" s="131">
        <v>167</v>
      </c>
      <c r="F98" s="138">
        <v>2</v>
      </c>
      <c r="G98" s="155">
        <v>2</v>
      </c>
      <c r="H98" s="116">
        <v>35.299999999999997</v>
      </c>
      <c r="I98" s="116">
        <v>72.3</v>
      </c>
      <c r="J98" s="141">
        <v>76.099999999999994</v>
      </c>
      <c r="K98" s="116">
        <f t="shared" si="32"/>
        <v>76.099999999999994</v>
      </c>
      <c r="L98" s="118">
        <v>44500</v>
      </c>
      <c r="M98" s="118">
        <f t="shared" si="33"/>
        <v>3386449.9999999995</v>
      </c>
      <c r="N98" s="143">
        <v>40500</v>
      </c>
      <c r="O98" s="118">
        <v>2000</v>
      </c>
      <c r="P98" s="130">
        <f>Шахматка!AN91</f>
        <v>0</v>
      </c>
      <c r="Q98" s="130">
        <f t="shared" si="28"/>
        <v>0</v>
      </c>
      <c r="R98" s="144" t="s">
        <v>49</v>
      </c>
      <c r="S98" s="118"/>
      <c r="T98" s="116">
        <f t="shared" si="29"/>
        <v>3386449.9999999995</v>
      </c>
      <c r="U98" s="153">
        <v>40930</v>
      </c>
      <c r="V98" s="153">
        <f>P98-3000</f>
        <v>-3000</v>
      </c>
      <c r="W98" s="153">
        <f>V98-(V98*4.5%)-(V98-U98)*20/120</f>
        <v>4456.666666666667</v>
      </c>
      <c r="X98" s="153">
        <f t="shared" si="26"/>
        <v>-228299.99999999997</v>
      </c>
      <c r="Y98" s="153">
        <f t="shared" si="27"/>
        <v>339152.33333333331</v>
      </c>
      <c r="Z98" s="154"/>
      <c r="AA98" s="176">
        <f t="shared" si="34"/>
        <v>-34200</v>
      </c>
    </row>
    <row r="99" spans="1:27" s="162" customFormat="1" ht="12.75" hidden="1" customHeight="1">
      <c r="A99" s="180">
        <v>2</v>
      </c>
      <c r="B99" s="180">
        <v>3</v>
      </c>
      <c r="C99" s="180">
        <v>4</v>
      </c>
      <c r="D99" s="180">
        <v>15</v>
      </c>
      <c r="E99" s="182">
        <v>169</v>
      </c>
      <c r="F99" s="180">
        <v>2</v>
      </c>
      <c r="G99" s="183">
        <v>2</v>
      </c>
      <c r="H99" s="123">
        <v>35.200000000000003</v>
      </c>
      <c r="I99" s="123">
        <v>67.599999999999994</v>
      </c>
      <c r="J99" s="184">
        <v>68.7</v>
      </c>
      <c r="K99" s="116">
        <f t="shared" si="32"/>
        <v>68.7</v>
      </c>
      <c r="L99" s="118">
        <v>44500</v>
      </c>
      <c r="M99" s="118">
        <f t="shared" si="33"/>
        <v>3057150</v>
      </c>
      <c r="N99" s="143">
        <v>42000</v>
      </c>
      <c r="O99" s="118">
        <v>2000</v>
      </c>
      <c r="P99" s="133">
        <v>41250</v>
      </c>
      <c r="Q99" s="133">
        <f t="shared" si="28"/>
        <v>2833875</v>
      </c>
      <c r="R99" s="181" t="s">
        <v>100</v>
      </c>
      <c r="S99" s="118"/>
      <c r="T99" s="116">
        <f t="shared" si="29"/>
        <v>3057150</v>
      </c>
      <c r="U99" s="185">
        <v>40930</v>
      </c>
      <c r="V99" s="153">
        <f>P99</f>
        <v>41250</v>
      </c>
      <c r="W99" s="153">
        <f>V99-(V99*4.5%)</f>
        <v>39393.75</v>
      </c>
      <c r="X99" s="185">
        <f t="shared" si="26"/>
        <v>2833875</v>
      </c>
      <c r="Y99" s="153">
        <f t="shared" si="27"/>
        <v>2706350.625</v>
      </c>
      <c r="AA99" s="186">
        <f t="shared" si="34"/>
        <v>10050</v>
      </c>
    </row>
    <row r="100" spans="1:27" s="154" customFormat="1" ht="12.75" customHeight="1">
      <c r="A100" s="115">
        <v>2</v>
      </c>
      <c r="B100" s="115">
        <v>3</v>
      </c>
      <c r="C100" s="115">
        <v>1</v>
      </c>
      <c r="D100" s="115">
        <v>12</v>
      </c>
      <c r="E100" s="131">
        <v>190</v>
      </c>
      <c r="F100" s="115">
        <v>6</v>
      </c>
      <c r="G100" s="158">
        <v>1</v>
      </c>
      <c r="H100" s="116">
        <v>19.5</v>
      </c>
      <c r="I100" s="116">
        <v>47</v>
      </c>
      <c r="J100" s="141">
        <v>48.6</v>
      </c>
      <c r="K100" s="165"/>
      <c r="L100" s="165"/>
      <c r="M100" s="165"/>
      <c r="N100" s="143"/>
      <c r="O100" s="165"/>
      <c r="P100" s="578">
        <f>Шахматка!AK95</f>
        <v>46000</v>
      </c>
      <c r="Q100" s="578">
        <f t="shared" si="28"/>
        <v>2235600</v>
      </c>
      <c r="R100" s="117" t="s">
        <v>13</v>
      </c>
      <c r="S100" s="165"/>
      <c r="T100" s="165"/>
      <c r="U100" s="569">
        <v>40930</v>
      </c>
      <c r="V100" s="153">
        <f>P100-3000</f>
        <v>43000</v>
      </c>
      <c r="W100" s="153">
        <f>V100-(V100*4.5%)-(V100-U100)*20/120</f>
        <v>40720</v>
      </c>
      <c r="X100" s="153">
        <f t="shared" si="26"/>
        <v>2089800</v>
      </c>
      <c r="Y100" s="153">
        <f t="shared" si="27"/>
        <v>1978992</v>
      </c>
      <c r="AA100" s="176">
        <f t="shared" si="34"/>
        <v>11800</v>
      </c>
    </row>
    <row r="101" spans="1:27" s="154" customFormat="1" ht="12.75" customHeight="1">
      <c r="A101" s="115">
        <v>2</v>
      </c>
      <c r="B101" s="115">
        <v>3</v>
      </c>
      <c r="C101" s="115">
        <v>1</v>
      </c>
      <c r="D101" s="115">
        <v>12</v>
      </c>
      <c r="E101" s="131">
        <v>250</v>
      </c>
      <c r="F101" s="115">
        <v>16</v>
      </c>
      <c r="G101" s="158">
        <v>1</v>
      </c>
      <c r="H101" s="116">
        <v>19.5</v>
      </c>
      <c r="I101" s="116">
        <v>47.2</v>
      </c>
      <c r="J101" s="141">
        <v>48.6</v>
      </c>
      <c r="K101" s="165"/>
      <c r="L101" s="165"/>
      <c r="M101" s="165"/>
      <c r="N101" s="166"/>
      <c r="O101" s="165"/>
      <c r="P101" s="578">
        <f>Шахматка!AK95</f>
        <v>46000</v>
      </c>
      <c r="Q101" s="578">
        <f t="shared" si="28"/>
        <v>2235600</v>
      </c>
      <c r="R101" s="117" t="s">
        <v>13</v>
      </c>
      <c r="S101" s="165"/>
      <c r="T101" s="165"/>
      <c r="U101" s="569">
        <v>40930</v>
      </c>
      <c r="V101" s="153">
        <f>P101-3000</f>
        <v>43000</v>
      </c>
      <c r="W101" s="153">
        <f>V101-(V101*4.5%)-(V101-U101)*20/120</f>
        <v>40720</v>
      </c>
      <c r="X101" s="153">
        <f t="shared" si="26"/>
        <v>2089800</v>
      </c>
      <c r="Y101" s="153">
        <f t="shared" si="27"/>
        <v>1978992</v>
      </c>
      <c r="AA101" s="176">
        <f t="shared" si="34"/>
        <v>11800</v>
      </c>
    </row>
    <row r="102" spans="1:27" s="157" customFormat="1" ht="12.75" hidden="1" customHeight="1">
      <c r="A102" s="138">
        <v>2</v>
      </c>
      <c r="B102" s="138">
        <v>3</v>
      </c>
      <c r="C102" s="138">
        <v>4</v>
      </c>
      <c r="D102" s="138">
        <v>15</v>
      </c>
      <c r="E102" s="131">
        <v>187</v>
      </c>
      <c r="F102" s="138">
        <v>5</v>
      </c>
      <c r="G102" s="155">
        <v>2</v>
      </c>
      <c r="H102" s="140">
        <v>35.200000000000003</v>
      </c>
      <c r="I102" s="140">
        <v>69</v>
      </c>
      <c r="J102" s="141">
        <v>70.099999999999994</v>
      </c>
      <c r="K102" s="116">
        <f t="shared" ref="K102:K113" si="35">J102</f>
        <v>70.099999999999994</v>
      </c>
      <c r="L102" s="118">
        <v>44500</v>
      </c>
      <c r="M102" s="118">
        <f t="shared" ref="M102:M113" si="36">K102*L102</f>
        <v>3119449.9999999995</v>
      </c>
      <c r="N102" s="143">
        <v>44000</v>
      </c>
      <c r="O102" s="118">
        <v>2000</v>
      </c>
      <c r="P102" s="130">
        <v>38750</v>
      </c>
      <c r="Q102" s="130">
        <f t="shared" si="28"/>
        <v>2716375</v>
      </c>
      <c r="R102" s="139" t="s">
        <v>49</v>
      </c>
      <c r="S102" s="118"/>
      <c r="T102" s="116">
        <f>L102*K102</f>
        <v>3119449.9999999995</v>
      </c>
      <c r="U102" s="156">
        <v>40930</v>
      </c>
      <c r="V102" s="156">
        <f>P102-3000</f>
        <v>35750</v>
      </c>
      <c r="W102" s="156">
        <f>V102-(V102*4.5%)-(V102-U102)*18/118</f>
        <v>34931.419491525427</v>
      </c>
      <c r="X102" s="156">
        <f t="shared" si="26"/>
        <v>2506075</v>
      </c>
      <c r="Y102" s="156">
        <f t="shared" si="27"/>
        <v>2448692.506355932</v>
      </c>
      <c r="AA102" s="177">
        <f t="shared" si="34"/>
        <v>4550</v>
      </c>
    </row>
    <row r="103" spans="1:27" s="157" customFormat="1" ht="12.75" hidden="1" customHeight="1">
      <c r="A103" s="144">
        <v>2</v>
      </c>
      <c r="B103" s="144">
        <v>3</v>
      </c>
      <c r="C103" s="144">
        <v>5</v>
      </c>
      <c r="D103" s="144">
        <v>16</v>
      </c>
      <c r="E103" s="131">
        <v>188</v>
      </c>
      <c r="F103" s="144">
        <v>5</v>
      </c>
      <c r="G103" s="160">
        <v>2</v>
      </c>
      <c r="H103" s="145">
        <v>33.299999999999997</v>
      </c>
      <c r="I103" s="145">
        <v>67.099999999999994</v>
      </c>
      <c r="J103" s="141">
        <v>69.8</v>
      </c>
      <c r="K103" s="145">
        <f t="shared" si="35"/>
        <v>69.8</v>
      </c>
      <c r="L103" s="146">
        <v>35000</v>
      </c>
      <c r="M103" s="146">
        <f t="shared" si="36"/>
        <v>2443000</v>
      </c>
      <c r="N103" s="143">
        <v>46000</v>
      </c>
      <c r="O103" s="142"/>
      <c r="P103" s="130"/>
      <c r="Q103" s="147">
        <f>N103*J103</f>
        <v>3210800</v>
      </c>
      <c r="R103" s="144" t="s">
        <v>49</v>
      </c>
      <c r="S103" s="146"/>
      <c r="T103" s="145">
        <v>3210800</v>
      </c>
      <c r="U103" s="140"/>
      <c r="V103" s="161"/>
      <c r="W103" s="161"/>
      <c r="X103" s="156">
        <f t="shared" si="26"/>
        <v>0</v>
      </c>
      <c r="Y103" s="156">
        <f t="shared" si="27"/>
        <v>0</v>
      </c>
      <c r="Z103" s="154"/>
      <c r="AA103" s="176">
        <f t="shared" si="34"/>
        <v>-31200</v>
      </c>
    </row>
    <row r="104" spans="1:27" s="159" customFormat="1" ht="12.75" customHeight="1">
      <c r="A104" s="115">
        <v>2</v>
      </c>
      <c r="B104" s="115">
        <v>1</v>
      </c>
      <c r="C104" s="115">
        <v>7</v>
      </c>
      <c r="D104" s="115">
        <v>7</v>
      </c>
      <c r="E104" s="131">
        <v>42</v>
      </c>
      <c r="F104" s="115">
        <v>7</v>
      </c>
      <c r="G104" s="158">
        <v>1</v>
      </c>
      <c r="H104" s="116">
        <v>19.5</v>
      </c>
      <c r="I104" s="116">
        <v>47.3</v>
      </c>
      <c r="J104" s="141">
        <v>48.7</v>
      </c>
      <c r="K104" s="116">
        <f t="shared" si="35"/>
        <v>48.7</v>
      </c>
      <c r="L104" s="118">
        <v>44500</v>
      </c>
      <c r="M104" s="118">
        <f t="shared" si="36"/>
        <v>2167150</v>
      </c>
      <c r="N104" s="143">
        <v>42000</v>
      </c>
      <c r="O104" s="118">
        <v>2000</v>
      </c>
      <c r="P104" s="578">
        <f>Шахматка!T95</f>
        <v>46000</v>
      </c>
      <c r="Q104" s="578">
        <f t="shared" ref="Q104:Q110" si="37">P104*J104</f>
        <v>2240200</v>
      </c>
      <c r="R104" s="117" t="s">
        <v>13</v>
      </c>
      <c r="S104" s="118"/>
      <c r="T104" s="116">
        <f t="shared" ref="T104:T110" si="38">L104*K104</f>
        <v>2167150</v>
      </c>
      <c r="U104" s="116">
        <v>40930</v>
      </c>
      <c r="V104" s="153">
        <f>P104-3000</f>
        <v>43000</v>
      </c>
      <c r="W104" s="153">
        <f>V104-(V104*4.5%)-(V104-U104)*20/120</f>
        <v>40720</v>
      </c>
      <c r="X104" s="153">
        <f t="shared" si="26"/>
        <v>2094100.0000000002</v>
      </c>
      <c r="Y104" s="153">
        <f t="shared" si="27"/>
        <v>1983064</v>
      </c>
      <c r="Z104" s="154"/>
      <c r="AA104" s="176">
        <f t="shared" si="34"/>
        <v>11800</v>
      </c>
    </row>
    <row r="105" spans="1:27" s="157" customFormat="1" ht="12.75" hidden="1" customHeight="1">
      <c r="A105" s="138">
        <v>2</v>
      </c>
      <c r="B105" s="138">
        <v>3</v>
      </c>
      <c r="C105" s="138">
        <v>3</v>
      </c>
      <c r="D105" s="138">
        <v>14</v>
      </c>
      <c r="E105" s="131">
        <v>192</v>
      </c>
      <c r="F105" s="138">
        <v>6</v>
      </c>
      <c r="G105" s="155">
        <v>1</v>
      </c>
      <c r="H105" s="140">
        <v>19</v>
      </c>
      <c r="I105" s="140">
        <v>47.2</v>
      </c>
      <c r="J105" s="141">
        <v>48.3</v>
      </c>
      <c r="K105" s="140">
        <f t="shared" si="35"/>
        <v>48.3</v>
      </c>
      <c r="L105" s="142">
        <v>44500</v>
      </c>
      <c r="M105" s="142">
        <f t="shared" si="36"/>
        <v>2149350</v>
      </c>
      <c r="N105" s="143">
        <v>44000</v>
      </c>
      <c r="O105" s="142">
        <v>2000</v>
      </c>
      <c r="P105" s="130">
        <v>46500</v>
      </c>
      <c r="Q105" s="130">
        <f t="shared" si="37"/>
        <v>2245950</v>
      </c>
      <c r="R105" s="144" t="s">
        <v>49</v>
      </c>
      <c r="S105" s="118"/>
      <c r="T105" s="116">
        <f t="shared" si="38"/>
        <v>2149350</v>
      </c>
      <c r="U105" s="140">
        <v>40930</v>
      </c>
      <c r="V105" s="156">
        <f>P105</f>
        <v>46500</v>
      </c>
      <c r="W105" s="156">
        <f>V105-(V105*4.5%)</f>
        <v>44407.5</v>
      </c>
      <c r="X105" s="156">
        <f t="shared" si="26"/>
        <v>2245950</v>
      </c>
      <c r="Y105" s="156">
        <f t="shared" si="27"/>
        <v>2144882.25</v>
      </c>
      <c r="AA105" s="177">
        <f t="shared" si="34"/>
        <v>15300</v>
      </c>
    </row>
    <row r="106" spans="1:27" s="157" customFormat="1" ht="12.75" hidden="1" customHeight="1">
      <c r="A106" s="138">
        <v>2</v>
      </c>
      <c r="B106" s="138">
        <v>3</v>
      </c>
      <c r="C106" s="138">
        <v>4</v>
      </c>
      <c r="D106" s="138">
        <v>15</v>
      </c>
      <c r="E106" s="131">
        <v>193</v>
      </c>
      <c r="F106" s="138">
        <v>6</v>
      </c>
      <c r="G106" s="155">
        <v>2</v>
      </c>
      <c r="H106" s="140">
        <v>35.200000000000003</v>
      </c>
      <c r="I106" s="140">
        <v>69</v>
      </c>
      <c r="J106" s="141">
        <v>70.099999999999994</v>
      </c>
      <c r="K106" s="116">
        <f t="shared" si="35"/>
        <v>70.099999999999994</v>
      </c>
      <c r="L106" s="118">
        <v>44000</v>
      </c>
      <c r="M106" s="118">
        <f t="shared" si="36"/>
        <v>3084399.9999999995</v>
      </c>
      <c r="N106" s="143">
        <v>44000</v>
      </c>
      <c r="O106" s="118">
        <v>2000</v>
      </c>
      <c r="P106" s="130">
        <v>40250</v>
      </c>
      <c r="Q106" s="130">
        <f t="shared" si="37"/>
        <v>2821525</v>
      </c>
      <c r="R106" s="144" t="s">
        <v>49</v>
      </c>
      <c r="S106" s="118"/>
      <c r="T106" s="116">
        <f t="shared" si="38"/>
        <v>3084399.9999999995</v>
      </c>
      <c r="U106" s="140">
        <v>40930</v>
      </c>
      <c r="V106" s="156">
        <f>P106-3000</f>
        <v>37250</v>
      </c>
      <c r="W106" s="156">
        <f>V106-(V106*4.5%)-(V106-U106)*18/118</f>
        <v>36135.105932203391</v>
      </c>
      <c r="X106" s="156">
        <f t="shared" si="26"/>
        <v>2611225</v>
      </c>
      <c r="Y106" s="156">
        <f t="shared" si="27"/>
        <v>2533070.9258474573</v>
      </c>
      <c r="AA106" s="177">
        <f t="shared" si="34"/>
        <v>6050</v>
      </c>
    </row>
    <row r="107" spans="1:27" s="154" customFormat="1" ht="12.75" customHeight="1">
      <c r="A107" s="115">
        <v>2</v>
      </c>
      <c r="B107" s="115">
        <v>1</v>
      </c>
      <c r="C107" s="115">
        <v>7</v>
      </c>
      <c r="D107" s="115">
        <v>7</v>
      </c>
      <c r="E107" s="131">
        <v>28</v>
      </c>
      <c r="F107" s="115">
        <v>5</v>
      </c>
      <c r="G107" s="158">
        <v>1</v>
      </c>
      <c r="H107" s="116">
        <v>19.5</v>
      </c>
      <c r="I107" s="116">
        <v>47.3</v>
      </c>
      <c r="J107" s="141">
        <v>48.7</v>
      </c>
      <c r="K107" s="116">
        <f t="shared" si="35"/>
        <v>48.7</v>
      </c>
      <c r="L107" s="118">
        <v>45000</v>
      </c>
      <c r="M107" s="118">
        <f t="shared" si="36"/>
        <v>2191500</v>
      </c>
      <c r="N107" s="143">
        <v>42000</v>
      </c>
      <c r="O107" s="118">
        <v>2000</v>
      </c>
      <c r="P107" s="578">
        <f>Шахматка!T93</f>
        <v>46000</v>
      </c>
      <c r="Q107" s="578">
        <f t="shared" si="37"/>
        <v>2240200</v>
      </c>
      <c r="R107" s="117" t="s">
        <v>13</v>
      </c>
      <c r="S107" s="118"/>
      <c r="T107" s="116">
        <f t="shared" si="38"/>
        <v>2191500</v>
      </c>
      <c r="U107" s="116">
        <v>40930</v>
      </c>
      <c r="V107" s="153">
        <f>P107-3000</f>
        <v>43000</v>
      </c>
      <c r="W107" s="153">
        <f>V107-(V107*4.5%)-(V107-U107)*20/120</f>
        <v>40720</v>
      </c>
      <c r="X107" s="153">
        <f t="shared" si="26"/>
        <v>2094100.0000000002</v>
      </c>
      <c r="Y107" s="153">
        <f t="shared" si="27"/>
        <v>1983064</v>
      </c>
    </row>
    <row r="108" spans="1:27" s="154" customFormat="1" ht="12.75" customHeight="1">
      <c r="A108" s="115">
        <v>2</v>
      </c>
      <c r="B108" s="115">
        <v>1</v>
      </c>
      <c r="C108" s="115">
        <v>7</v>
      </c>
      <c r="D108" s="115">
        <v>7</v>
      </c>
      <c r="E108" s="131">
        <v>56</v>
      </c>
      <c r="F108" s="115">
        <v>9</v>
      </c>
      <c r="G108" s="158">
        <v>1</v>
      </c>
      <c r="H108" s="116">
        <v>19.5</v>
      </c>
      <c r="I108" s="116">
        <v>47.3</v>
      </c>
      <c r="J108" s="141">
        <v>48.7</v>
      </c>
      <c r="K108" s="116">
        <f t="shared" si="35"/>
        <v>48.7</v>
      </c>
      <c r="L108" s="118">
        <v>44500</v>
      </c>
      <c r="M108" s="118">
        <f t="shared" si="36"/>
        <v>2167150</v>
      </c>
      <c r="N108" s="143">
        <v>42000</v>
      </c>
      <c r="O108" s="118">
        <v>2000</v>
      </c>
      <c r="P108" s="578">
        <f>Шахматка!T95</f>
        <v>46000</v>
      </c>
      <c r="Q108" s="578">
        <f t="shared" si="37"/>
        <v>2240200</v>
      </c>
      <c r="R108" s="117" t="s">
        <v>13</v>
      </c>
      <c r="S108" s="118"/>
      <c r="T108" s="116">
        <f t="shared" si="38"/>
        <v>2167150</v>
      </c>
      <c r="U108" s="570">
        <v>40930</v>
      </c>
      <c r="V108" s="153">
        <f>P108-3000</f>
        <v>43000</v>
      </c>
      <c r="W108" s="153">
        <f>V108-(V108*4.5%)-(V108-U108)*20/120</f>
        <v>40720</v>
      </c>
      <c r="X108" s="153">
        <f t="shared" si="26"/>
        <v>2094100.0000000002</v>
      </c>
      <c r="Y108" s="153">
        <f t="shared" si="27"/>
        <v>1983064</v>
      </c>
      <c r="AA108" s="176">
        <f t="shared" ref="AA108:AA113" si="39">V108-$AA$1</f>
        <v>11800</v>
      </c>
    </row>
    <row r="109" spans="1:27" s="154" customFormat="1" ht="12.75" customHeight="1">
      <c r="A109" s="115">
        <v>2</v>
      </c>
      <c r="B109" s="115">
        <v>1</v>
      </c>
      <c r="C109" s="115">
        <v>7</v>
      </c>
      <c r="D109" s="115">
        <v>7</v>
      </c>
      <c r="E109" s="131">
        <v>98</v>
      </c>
      <c r="F109" s="115">
        <v>15</v>
      </c>
      <c r="G109" s="158">
        <v>1</v>
      </c>
      <c r="H109" s="116">
        <v>19.5</v>
      </c>
      <c r="I109" s="116">
        <v>47.3</v>
      </c>
      <c r="J109" s="141">
        <v>48.7</v>
      </c>
      <c r="K109" s="116">
        <f t="shared" si="35"/>
        <v>48.7</v>
      </c>
      <c r="L109" s="118">
        <v>44000</v>
      </c>
      <c r="M109" s="118">
        <f t="shared" si="36"/>
        <v>2142800</v>
      </c>
      <c r="N109" s="143">
        <v>42000</v>
      </c>
      <c r="O109" s="118">
        <v>2000</v>
      </c>
      <c r="P109" s="578">
        <f>Шахматка!T95</f>
        <v>46000</v>
      </c>
      <c r="Q109" s="578">
        <f t="shared" si="37"/>
        <v>2240200</v>
      </c>
      <c r="R109" s="117" t="s">
        <v>13</v>
      </c>
      <c r="S109" s="118"/>
      <c r="T109" s="116">
        <f t="shared" si="38"/>
        <v>2142800</v>
      </c>
      <c r="U109" s="570">
        <v>40930</v>
      </c>
      <c r="V109" s="153">
        <f>P109-3000</f>
        <v>43000</v>
      </c>
      <c r="W109" s="153">
        <f>V109-(V109*4.5%)-(V109-U109)*20/120</f>
        <v>40720</v>
      </c>
      <c r="X109" s="153">
        <f t="shared" si="26"/>
        <v>2094100.0000000002</v>
      </c>
      <c r="Y109" s="153">
        <f t="shared" si="27"/>
        <v>1983064</v>
      </c>
      <c r="AA109" s="176">
        <f t="shared" si="39"/>
        <v>11800</v>
      </c>
    </row>
    <row r="110" spans="1:27" s="154" customFormat="1" ht="12.75" customHeight="1">
      <c r="A110" s="115">
        <v>2</v>
      </c>
      <c r="B110" s="115">
        <v>1</v>
      </c>
      <c r="C110" s="115">
        <v>7</v>
      </c>
      <c r="D110" s="115">
        <v>7</v>
      </c>
      <c r="E110" s="131">
        <v>35</v>
      </c>
      <c r="F110" s="115">
        <v>6</v>
      </c>
      <c r="G110" s="158">
        <v>1</v>
      </c>
      <c r="H110" s="116">
        <v>19.5</v>
      </c>
      <c r="I110" s="116">
        <v>47.3</v>
      </c>
      <c r="J110" s="141">
        <v>48.7</v>
      </c>
      <c r="K110" s="116">
        <f t="shared" si="35"/>
        <v>48.7</v>
      </c>
      <c r="L110" s="118">
        <v>44500</v>
      </c>
      <c r="M110" s="118">
        <f t="shared" si="36"/>
        <v>2167150</v>
      </c>
      <c r="N110" s="143">
        <v>42000</v>
      </c>
      <c r="O110" s="118">
        <v>2000</v>
      </c>
      <c r="P110" s="578">
        <f>Шахматка!T95</f>
        <v>46000</v>
      </c>
      <c r="Q110" s="578">
        <f t="shared" si="37"/>
        <v>2240200</v>
      </c>
      <c r="R110" s="117" t="s">
        <v>13</v>
      </c>
      <c r="S110" s="118"/>
      <c r="T110" s="116">
        <f t="shared" si="38"/>
        <v>2167150</v>
      </c>
      <c r="U110" s="116">
        <v>40930</v>
      </c>
      <c r="V110" s="153">
        <f>P110-3000</f>
        <v>43000</v>
      </c>
      <c r="W110" s="153">
        <f>V110-(V110*4.5%)-(V110-U110)*20/120</f>
        <v>40720</v>
      </c>
      <c r="X110" s="153">
        <f t="shared" si="26"/>
        <v>2094100.0000000002</v>
      </c>
      <c r="Y110" s="153">
        <f t="shared" si="27"/>
        <v>1983064</v>
      </c>
      <c r="AA110" s="176">
        <f t="shared" si="39"/>
        <v>11800</v>
      </c>
    </row>
    <row r="111" spans="1:27" s="157" customFormat="1" ht="12.75" hidden="1" customHeight="1">
      <c r="A111" s="144">
        <v>2</v>
      </c>
      <c r="B111" s="144">
        <v>3</v>
      </c>
      <c r="C111" s="144">
        <v>3</v>
      </c>
      <c r="D111" s="144">
        <v>14</v>
      </c>
      <c r="E111" s="131">
        <v>204</v>
      </c>
      <c r="F111" s="144">
        <v>8</v>
      </c>
      <c r="G111" s="160">
        <v>1</v>
      </c>
      <c r="H111" s="145">
        <v>19</v>
      </c>
      <c r="I111" s="145">
        <v>47.2</v>
      </c>
      <c r="J111" s="141">
        <v>48.3</v>
      </c>
      <c r="K111" s="145">
        <f t="shared" si="35"/>
        <v>48.3</v>
      </c>
      <c r="L111" s="146">
        <v>29000</v>
      </c>
      <c r="M111" s="146">
        <f t="shared" si="36"/>
        <v>1400700</v>
      </c>
      <c r="N111" s="143">
        <v>40500</v>
      </c>
      <c r="O111" s="142"/>
      <c r="P111" s="142"/>
      <c r="Q111" s="147">
        <f>N111*J111</f>
        <v>1956150</v>
      </c>
      <c r="R111" s="144" t="s">
        <v>49</v>
      </c>
      <c r="S111" s="146"/>
      <c r="T111" s="145">
        <v>1956150</v>
      </c>
      <c r="U111" s="140"/>
      <c r="V111" s="161"/>
      <c r="W111" s="161"/>
      <c r="X111" s="156">
        <f t="shared" si="26"/>
        <v>0</v>
      </c>
      <c r="Y111" s="156">
        <f t="shared" si="27"/>
        <v>0</v>
      </c>
      <c r="Z111" s="154"/>
      <c r="AA111" s="176">
        <f t="shared" si="39"/>
        <v>-31200</v>
      </c>
    </row>
    <row r="112" spans="1:27" s="327" customFormat="1" ht="12.75" hidden="1" customHeight="1">
      <c r="A112" s="138">
        <v>2</v>
      </c>
      <c r="B112" s="138">
        <v>3</v>
      </c>
      <c r="C112" s="138">
        <v>4</v>
      </c>
      <c r="D112" s="138">
        <v>15</v>
      </c>
      <c r="E112" s="131">
        <v>205</v>
      </c>
      <c r="F112" s="138">
        <v>8</v>
      </c>
      <c r="G112" s="155">
        <v>2</v>
      </c>
      <c r="H112" s="140">
        <v>35.200000000000003</v>
      </c>
      <c r="I112" s="140">
        <v>69</v>
      </c>
      <c r="J112" s="141">
        <v>70.099999999999994</v>
      </c>
      <c r="K112" s="116">
        <f t="shared" si="35"/>
        <v>70.099999999999994</v>
      </c>
      <c r="L112" s="118">
        <v>44000</v>
      </c>
      <c r="M112" s="118">
        <f t="shared" si="36"/>
        <v>3084399.9999999995</v>
      </c>
      <c r="N112" s="143">
        <v>44000</v>
      </c>
      <c r="O112" s="118">
        <v>2000</v>
      </c>
      <c r="P112" s="130">
        <v>39750</v>
      </c>
      <c r="Q112" s="130">
        <f t="shared" ref="Q112:Q131" si="40">P112*J112</f>
        <v>2786475</v>
      </c>
      <c r="R112" s="144" t="s">
        <v>49</v>
      </c>
      <c r="S112" s="118"/>
      <c r="T112" s="116">
        <f>L112*K112</f>
        <v>3084399.9999999995</v>
      </c>
      <c r="U112" s="140">
        <v>40930</v>
      </c>
      <c r="V112" s="156">
        <f t="shared" ref="V112:V131" si="41">P112-3000</f>
        <v>36750</v>
      </c>
      <c r="W112" s="175">
        <f>V112-(V112*4.5%)-(V112-U112)*18/118</f>
        <v>35733.877118644064</v>
      </c>
      <c r="X112" s="156">
        <f t="shared" si="26"/>
        <v>2576175</v>
      </c>
      <c r="Y112" s="156">
        <f t="shared" si="27"/>
        <v>2504944.7860169485</v>
      </c>
      <c r="AA112" s="177">
        <f t="shared" si="39"/>
        <v>5550</v>
      </c>
    </row>
    <row r="113" spans="1:27" s="154" customFormat="1" ht="12.75" customHeight="1">
      <c r="A113" s="115">
        <v>2</v>
      </c>
      <c r="B113" s="115">
        <v>1</v>
      </c>
      <c r="C113" s="115">
        <v>7</v>
      </c>
      <c r="D113" s="115">
        <v>7</v>
      </c>
      <c r="E113" s="131">
        <v>63</v>
      </c>
      <c r="F113" s="115">
        <v>10</v>
      </c>
      <c r="G113" s="158">
        <v>1</v>
      </c>
      <c r="H113" s="116">
        <v>19.5</v>
      </c>
      <c r="I113" s="116">
        <v>47.3</v>
      </c>
      <c r="J113" s="141">
        <v>48.7</v>
      </c>
      <c r="K113" s="116">
        <f t="shared" si="35"/>
        <v>48.7</v>
      </c>
      <c r="L113" s="118">
        <v>44500</v>
      </c>
      <c r="M113" s="118">
        <f t="shared" si="36"/>
        <v>2167150</v>
      </c>
      <c r="N113" s="143">
        <v>42000</v>
      </c>
      <c r="O113" s="118">
        <v>2000</v>
      </c>
      <c r="P113" s="578">
        <f>Шахматка!T95</f>
        <v>46000</v>
      </c>
      <c r="Q113" s="578">
        <f t="shared" si="40"/>
        <v>2240200</v>
      </c>
      <c r="R113" s="117" t="s">
        <v>13</v>
      </c>
      <c r="S113" s="118"/>
      <c r="T113" s="116">
        <f>L113*K113</f>
        <v>2167150</v>
      </c>
      <c r="U113" s="116">
        <v>40930</v>
      </c>
      <c r="V113" s="153">
        <f t="shared" si="41"/>
        <v>43000</v>
      </c>
      <c r="W113" s="153">
        <f>V113-(V113*4.5%)-(V113-U113)*20/120</f>
        <v>40720</v>
      </c>
      <c r="X113" s="153">
        <f t="shared" si="26"/>
        <v>2094100.0000000002</v>
      </c>
      <c r="Y113" s="153">
        <f t="shared" si="27"/>
        <v>1983064</v>
      </c>
      <c r="AA113" s="176">
        <f t="shared" si="39"/>
        <v>11800</v>
      </c>
    </row>
    <row r="114" spans="1:27" s="154" customFormat="1" ht="12.75" customHeight="1">
      <c r="A114" s="115">
        <v>2</v>
      </c>
      <c r="B114" s="115">
        <v>1</v>
      </c>
      <c r="C114" s="115">
        <v>7</v>
      </c>
      <c r="D114" s="115">
        <v>7</v>
      </c>
      <c r="E114" s="131">
        <v>49</v>
      </c>
      <c r="F114" s="115">
        <v>8</v>
      </c>
      <c r="G114" s="158">
        <v>1</v>
      </c>
      <c r="H114" s="116">
        <v>19.5</v>
      </c>
      <c r="I114" s="116">
        <v>47.3</v>
      </c>
      <c r="J114" s="141">
        <v>48.7</v>
      </c>
      <c r="K114" s="130"/>
      <c r="L114" s="130"/>
      <c r="M114" s="118"/>
      <c r="N114" s="179"/>
      <c r="O114" s="179"/>
      <c r="P114" s="578">
        <f>Шахматка!T95</f>
        <v>46000</v>
      </c>
      <c r="Q114" s="578">
        <f t="shared" si="40"/>
        <v>2240200</v>
      </c>
      <c r="R114" s="117" t="s">
        <v>13</v>
      </c>
      <c r="S114" s="118"/>
      <c r="T114" s="116"/>
      <c r="U114" s="116">
        <v>40930</v>
      </c>
      <c r="V114" s="153">
        <f t="shared" si="41"/>
        <v>43000</v>
      </c>
      <c r="W114" s="153">
        <f>V114-(V114*4.5%)-(V114-U114)*20/120</f>
        <v>40720</v>
      </c>
      <c r="X114" s="153">
        <f t="shared" si="26"/>
        <v>2094100.0000000002</v>
      </c>
      <c r="Y114" s="153">
        <f t="shared" si="27"/>
        <v>1983064</v>
      </c>
      <c r="AA114" s="176"/>
    </row>
    <row r="115" spans="1:27" s="157" customFormat="1" ht="12.75" hidden="1" customHeight="1">
      <c r="A115" s="138">
        <v>2</v>
      </c>
      <c r="B115" s="138">
        <v>3</v>
      </c>
      <c r="C115" s="138">
        <v>2</v>
      </c>
      <c r="D115" s="138">
        <v>13</v>
      </c>
      <c r="E115" s="131">
        <v>209</v>
      </c>
      <c r="F115" s="138">
        <v>9</v>
      </c>
      <c r="G115" s="155">
        <v>2</v>
      </c>
      <c r="H115" s="140">
        <v>35.299999999999997</v>
      </c>
      <c r="I115" s="140">
        <v>72.3</v>
      </c>
      <c r="J115" s="141">
        <v>76.099999999999994</v>
      </c>
      <c r="K115" s="116">
        <f>J115</f>
        <v>76.099999999999994</v>
      </c>
      <c r="L115" s="118">
        <v>44000</v>
      </c>
      <c r="M115" s="118">
        <f>K115*L115</f>
        <v>3348399.9999999995</v>
      </c>
      <c r="N115" s="143">
        <v>42500</v>
      </c>
      <c r="O115" s="118">
        <v>2000</v>
      </c>
      <c r="P115" s="130">
        <v>40750</v>
      </c>
      <c r="Q115" s="130">
        <f t="shared" si="40"/>
        <v>3101075</v>
      </c>
      <c r="R115" s="139" t="s">
        <v>49</v>
      </c>
      <c r="S115" s="118"/>
      <c r="T115" s="116">
        <f>L115*K115</f>
        <v>3348399.9999999995</v>
      </c>
      <c r="U115" s="140">
        <v>40930</v>
      </c>
      <c r="V115" s="156">
        <f t="shared" si="41"/>
        <v>37750</v>
      </c>
      <c r="W115" s="156">
        <f>V115-(V115*4.5%)-(V115-U115)*18/118</f>
        <v>36536.33474576271</v>
      </c>
      <c r="X115" s="156">
        <f t="shared" si="26"/>
        <v>2872775</v>
      </c>
      <c r="Y115" s="156">
        <f t="shared" si="27"/>
        <v>2780415.0741525418</v>
      </c>
      <c r="AA115" s="177">
        <f t="shared" ref="AA115:AA137" si="42">V115-$AA$1</f>
        <v>6550</v>
      </c>
    </row>
    <row r="116" spans="1:27" s="154" customFormat="1" ht="12.75" customHeight="1">
      <c r="A116" s="115">
        <v>2</v>
      </c>
      <c r="B116" s="115">
        <v>3</v>
      </c>
      <c r="C116" s="115">
        <v>5</v>
      </c>
      <c r="D116" s="115">
        <v>16</v>
      </c>
      <c r="E116" s="131">
        <v>176</v>
      </c>
      <c r="F116" s="115">
        <v>3</v>
      </c>
      <c r="G116" s="158">
        <v>2</v>
      </c>
      <c r="H116" s="116">
        <v>33.299999999999997</v>
      </c>
      <c r="I116" s="116">
        <v>65.5</v>
      </c>
      <c r="J116" s="141">
        <v>68.2</v>
      </c>
      <c r="K116" s="116">
        <f>J116</f>
        <v>68.2</v>
      </c>
      <c r="L116" s="118">
        <v>44500</v>
      </c>
      <c r="M116" s="118">
        <f>K116*L116</f>
        <v>3034900</v>
      </c>
      <c r="N116" s="143">
        <v>46000</v>
      </c>
      <c r="O116" s="118">
        <v>2000</v>
      </c>
      <c r="P116" s="578">
        <f>Шахматка!AW93</f>
        <v>50250</v>
      </c>
      <c r="Q116" s="578">
        <f t="shared" si="40"/>
        <v>3427050</v>
      </c>
      <c r="R116" s="117" t="s">
        <v>13</v>
      </c>
      <c r="S116" s="118"/>
      <c r="T116" s="116">
        <f>L116*K116</f>
        <v>3034900</v>
      </c>
      <c r="U116" s="116">
        <v>40930</v>
      </c>
      <c r="V116" s="153">
        <f t="shared" si="41"/>
        <v>47250</v>
      </c>
      <c r="W116" s="153">
        <f>V116-(V116*4.5%)-(V116-U116)*20/120</f>
        <v>44070.416666666664</v>
      </c>
      <c r="X116" s="153">
        <f t="shared" si="26"/>
        <v>3222450</v>
      </c>
      <c r="Y116" s="153">
        <f t="shared" si="27"/>
        <v>3005602.4166666665</v>
      </c>
      <c r="AA116" s="176">
        <f t="shared" si="42"/>
        <v>16050</v>
      </c>
    </row>
    <row r="117" spans="1:27" s="157" customFormat="1" ht="12.75" hidden="1" customHeight="1">
      <c r="A117" s="138">
        <v>2</v>
      </c>
      <c r="B117" s="138">
        <v>3</v>
      </c>
      <c r="C117" s="138">
        <v>1</v>
      </c>
      <c r="D117" s="138">
        <v>12</v>
      </c>
      <c r="E117" s="131">
        <v>214</v>
      </c>
      <c r="F117" s="138">
        <v>10</v>
      </c>
      <c r="G117" s="155">
        <v>1</v>
      </c>
      <c r="H117" s="116">
        <v>19.5</v>
      </c>
      <c r="I117" s="116">
        <v>47.2</v>
      </c>
      <c r="J117" s="141">
        <v>48.6</v>
      </c>
      <c r="K117" s="116">
        <f>J117</f>
        <v>48.6</v>
      </c>
      <c r="L117" s="118">
        <v>44500</v>
      </c>
      <c r="M117" s="118">
        <f>K117*L117</f>
        <v>2162700</v>
      </c>
      <c r="N117" s="143">
        <v>42000</v>
      </c>
      <c r="O117" s="118">
        <v>2000</v>
      </c>
      <c r="P117" s="130">
        <v>41500</v>
      </c>
      <c r="Q117" s="130">
        <f t="shared" si="40"/>
        <v>2016900</v>
      </c>
      <c r="R117" s="139" t="s">
        <v>49</v>
      </c>
      <c r="S117" s="118"/>
      <c r="T117" s="116">
        <f>L117*K117</f>
        <v>2162700</v>
      </c>
      <c r="U117" s="116">
        <v>40930</v>
      </c>
      <c r="V117" s="153">
        <f t="shared" si="41"/>
        <v>38500</v>
      </c>
      <c r="W117" s="153">
        <f>V117-(V117*4.5%)-(V117-U117)*20/120</f>
        <v>37172.5</v>
      </c>
      <c r="X117" s="153">
        <f t="shared" si="26"/>
        <v>1871100</v>
      </c>
      <c r="Y117" s="153">
        <f t="shared" si="27"/>
        <v>1806583.5</v>
      </c>
      <c r="Z117" s="154"/>
      <c r="AA117" s="176">
        <f t="shared" si="42"/>
        <v>7300</v>
      </c>
    </row>
    <row r="118" spans="1:27" s="157" customFormat="1" ht="12.75" hidden="1" customHeight="1">
      <c r="A118" s="138">
        <v>2</v>
      </c>
      <c r="B118" s="138">
        <v>3</v>
      </c>
      <c r="C118" s="138">
        <v>2</v>
      </c>
      <c r="D118" s="138">
        <v>13</v>
      </c>
      <c r="E118" s="131">
        <v>215</v>
      </c>
      <c r="F118" s="138">
        <v>10</v>
      </c>
      <c r="G118" s="155">
        <v>2</v>
      </c>
      <c r="H118" s="140">
        <v>35.299999999999997</v>
      </c>
      <c r="I118" s="140">
        <v>72.3</v>
      </c>
      <c r="J118" s="141">
        <v>76.099999999999994</v>
      </c>
      <c r="K118" s="116">
        <f>J118</f>
        <v>76.099999999999994</v>
      </c>
      <c r="L118" s="118">
        <v>44000</v>
      </c>
      <c r="M118" s="118">
        <f>K118*L118</f>
        <v>3348399.9999999995</v>
      </c>
      <c r="N118" s="143">
        <v>42500</v>
      </c>
      <c r="O118" s="118">
        <v>2000</v>
      </c>
      <c r="P118" s="130">
        <v>40250</v>
      </c>
      <c r="Q118" s="130">
        <f t="shared" si="40"/>
        <v>3063025</v>
      </c>
      <c r="R118" s="144" t="s">
        <v>49</v>
      </c>
      <c r="S118" s="118"/>
      <c r="T118" s="116">
        <f>L118*K118</f>
        <v>3348399.9999999995</v>
      </c>
      <c r="U118" s="140">
        <v>40930</v>
      </c>
      <c r="V118" s="156">
        <f t="shared" si="41"/>
        <v>37250</v>
      </c>
      <c r="W118" s="156">
        <f>V118-(V118*4.5%)-(V118-U118)*18/118</f>
        <v>36135.105932203391</v>
      </c>
      <c r="X118" s="156">
        <f t="shared" si="26"/>
        <v>2834725</v>
      </c>
      <c r="Y118" s="156">
        <f t="shared" si="27"/>
        <v>2749881.5614406778</v>
      </c>
      <c r="AA118" s="177">
        <f t="shared" si="42"/>
        <v>6050</v>
      </c>
    </row>
    <row r="119" spans="1:27" s="154" customFormat="1" ht="12.75" customHeight="1">
      <c r="A119" s="115">
        <v>2</v>
      </c>
      <c r="B119" s="115">
        <v>3</v>
      </c>
      <c r="C119" s="115">
        <v>4</v>
      </c>
      <c r="D119" s="115">
        <v>15</v>
      </c>
      <c r="E119" s="131">
        <v>175</v>
      </c>
      <c r="F119" s="115">
        <v>3</v>
      </c>
      <c r="G119" s="158">
        <v>2</v>
      </c>
      <c r="H119" s="116">
        <v>35.200000000000003</v>
      </c>
      <c r="I119" s="116">
        <v>67.599999999999994</v>
      </c>
      <c r="J119" s="141">
        <v>68.7</v>
      </c>
      <c r="K119" s="165"/>
      <c r="L119" s="165"/>
      <c r="M119" s="165"/>
      <c r="N119" s="143"/>
      <c r="O119" s="165"/>
      <c r="P119" s="578">
        <f>Шахматка!AT93</f>
        <v>48750</v>
      </c>
      <c r="Q119" s="578">
        <f t="shared" si="40"/>
        <v>3349125</v>
      </c>
      <c r="R119" s="117" t="s">
        <v>13</v>
      </c>
      <c r="S119" s="165"/>
      <c r="T119" s="165"/>
      <c r="U119" s="116">
        <v>40930</v>
      </c>
      <c r="V119" s="153">
        <f t="shared" si="41"/>
        <v>45750</v>
      </c>
      <c r="W119" s="153">
        <f>V119-(V119*4.5%)-(V119-U119)*20/120</f>
        <v>42887.916666666664</v>
      </c>
      <c r="X119" s="153">
        <f t="shared" si="26"/>
        <v>3143025</v>
      </c>
      <c r="Y119" s="153">
        <f t="shared" si="27"/>
        <v>2946399.875</v>
      </c>
      <c r="AA119" s="176">
        <f t="shared" si="42"/>
        <v>14550</v>
      </c>
    </row>
    <row r="120" spans="1:27" s="157" customFormat="1" ht="12.75" hidden="1" customHeight="1">
      <c r="A120" s="138">
        <v>2</v>
      </c>
      <c r="B120" s="138">
        <v>3</v>
      </c>
      <c r="C120" s="138">
        <v>5</v>
      </c>
      <c r="D120" s="138">
        <v>16</v>
      </c>
      <c r="E120" s="131">
        <v>218</v>
      </c>
      <c r="F120" s="138">
        <v>10</v>
      </c>
      <c r="G120" s="163">
        <v>2</v>
      </c>
      <c r="H120" s="140">
        <v>33.299999999999997</v>
      </c>
      <c r="I120" s="140">
        <v>67.099999999999994</v>
      </c>
      <c r="J120" s="141">
        <v>69.8</v>
      </c>
      <c r="K120" s="116">
        <f t="shared" ref="K120:K146" si="43">J120</f>
        <v>69.8</v>
      </c>
      <c r="L120" s="118">
        <v>48000</v>
      </c>
      <c r="M120" s="118">
        <f t="shared" ref="M120:M146" si="44">K120*L120</f>
        <v>3350400</v>
      </c>
      <c r="N120" s="143">
        <v>46000</v>
      </c>
      <c r="O120" s="118">
        <v>2000</v>
      </c>
      <c r="P120" s="130">
        <v>42250</v>
      </c>
      <c r="Q120" s="130">
        <f t="shared" si="40"/>
        <v>2949050</v>
      </c>
      <c r="R120" s="144" t="s">
        <v>49</v>
      </c>
      <c r="S120" s="118"/>
      <c r="T120" s="116">
        <f t="shared" ref="T120:T131" si="45">L120*K120</f>
        <v>3350400</v>
      </c>
      <c r="U120" s="140">
        <v>40930</v>
      </c>
      <c r="V120" s="156">
        <f t="shared" si="41"/>
        <v>39250</v>
      </c>
      <c r="W120" s="156">
        <f>V120-(V120*4.5%)-(V120-U120)*18/118</f>
        <v>37740.021186440681</v>
      </c>
      <c r="X120" s="156">
        <f t="shared" si="26"/>
        <v>2739650</v>
      </c>
      <c r="Y120" s="156">
        <f t="shared" si="27"/>
        <v>2634253.4788135593</v>
      </c>
      <c r="AA120" s="177">
        <f t="shared" si="42"/>
        <v>8050</v>
      </c>
    </row>
    <row r="121" spans="1:27" s="162" customFormat="1" ht="12.75" hidden="1" customHeight="1">
      <c r="A121" s="180">
        <v>2</v>
      </c>
      <c r="B121" s="180">
        <v>3</v>
      </c>
      <c r="C121" s="180">
        <v>6</v>
      </c>
      <c r="D121" s="180">
        <v>17</v>
      </c>
      <c r="E121" s="182">
        <v>219</v>
      </c>
      <c r="F121" s="180">
        <v>10</v>
      </c>
      <c r="G121" s="383">
        <v>1</v>
      </c>
      <c r="H121" s="116">
        <v>19.5</v>
      </c>
      <c r="I121" s="116">
        <v>44.3</v>
      </c>
      <c r="J121" s="184">
        <v>45.7</v>
      </c>
      <c r="K121" s="116">
        <f t="shared" si="43"/>
        <v>45.7</v>
      </c>
      <c r="L121" s="118">
        <v>44500</v>
      </c>
      <c r="M121" s="118">
        <f t="shared" si="44"/>
        <v>2033650.0000000002</v>
      </c>
      <c r="N121" s="143">
        <v>43000</v>
      </c>
      <c r="O121" s="118">
        <v>2000</v>
      </c>
      <c r="P121" s="133">
        <v>43500</v>
      </c>
      <c r="Q121" s="133">
        <f t="shared" si="40"/>
        <v>1987950.0000000002</v>
      </c>
      <c r="R121" s="181" t="s">
        <v>40</v>
      </c>
      <c r="S121" s="118"/>
      <c r="T121" s="116">
        <f t="shared" si="45"/>
        <v>2033650.0000000002</v>
      </c>
      <c r="U121" s="116">
        <v>40930</v>
      </c>
      <c r="V121" s="153">
        <f t="shared" si="41"/>
        <v>40500</v>
      </c>
      <c r="W121" s="153">
        <f>V121-(V121*4.5%)-(V121-U121)*20/120</f>
        <v>38749.166666666664</v>
      </c>
      <c r="X121" s="153">
        <f t="shared" si="26"/>
        <v>1850850</v>
      </c>
      <c r="Y121" s="153">
        <f t="shared" si="27"/>
        <v>1770836.9166666667</v>
      </c>
      <c r="Z121" s="154"/>
      <c r="AA121" s="176">
        <f t="shared" si="42"/>
        <v>9300</v>
      </c>
    </row>
    <row r="122" spans="1:27" s="157" customFormat="1" ht="12.75" hidden="1" customHeight="1">
      <c r="A122" s="138">
        <v>2</v>
      </c>
      <c r="B122" s="138">
        <v>3</v>
      </c>
      <c r="C122" s="138">
        <v>1</v>
      </c>
      <c r="D122" s="138">
        <v>12</v>
      </c>
      <c r="E122" s="131">
        <v>226</v>
      </c>
      <c r="F122" s="138">
        <v>12</v>
      </c>
      <c r="G122" s="163">
        <v>1</v>
      </c>
      <c r="H122" s="140">
        <v>19.5</v>
      </c>
      <c r="I122" s="140">
        <v>47.2</v>
      </c>
      <c r="J122" s="141">
        <v>48.6</v>
      </c>
      <c r="K122" s="116">
        <f t="shared" si="43"/>
        <v>48.6</v>
      </c>
      <c r="L122" s="118">
        <v>44000</v>
      </c>
      <c r="M122" s="118">
        <f t="shared" si="44"/>
        <v>2138400</v>
      </c>
      <c r="N122" s="143">
        <v>42000</v>
      </c>
      <c r="O122" s="118">
        <v>2000</v>
      </c>
      <c r="P122" s="130">
        <v>39500</v>
      </c>
      <c r="Q122" s="130">
        <f t="shared" si="40"/>
        <v>1919700</v>
      </c>
      <c r="R122" s="144" t="s">
        <v>49</v>
      </c>
      <c r="S122" s="118"/>
      <c r="T122" s="116">
        <f t="shared" si="45"/>
        <v>2138400</v>
      </c>
      <c r="U122" s="140">
        <v>40930</v>
      </c>
      <c r="V122" s="156">
        <f t="shared" si="41"/>
        <v>36500</v>
      </c>
      <c r="W122" s="156">
        <f>V122-(V122*4.5%)-(V122-U122)*18/118</f>
        <v>35533.262711864409</v>
      </c>
      <c r="X122" s="156">
        <f t="shared" si="26"/>
        <v>1773900</v>
      </c>
      <c r="Y122" s="156">
        <f t="shared" si="27"/>
        <v>1726916.5677966103</v>
      </c>
      <c r="AA122" s="177">
        <f t="shared" si="42"/>
        <v>5300</v>
      </c>
    </row>
    <row r="123" spans="1:27" s="154" customFormat="1" ht="12.75" customHeight="1">
      <c r="A123" s="115">
        <v>2</v>
      </c>
      <c r="B123" s="115">
        <v>3</v>
      </c>
      <c r="C123" s="115">
        <v>5</v>
      </c>
      <c r="D123" s="115">
        <v>16</v>
      </c>
      <c r="E123" s="131">
        <v>194</v>
      </c>
      <c r="F123" s="115">
        <v>6</v>
      </c>
      <c r="G123" s="158">
        <v>2</v>
      </c>
      <c r="H123" s="116">
        <v>33.299999999999997</v>
      </c>
      <c r="I123" s="116">
        <v>67.099999999999994</v>
      </c>
      <c r="J123" s="141">
        <v>69.8</v>
      </c>
      <c r="K123" s="116">
        <f t="shared" si="43"/>
        <v>69.8</v>
      </c>
      <c r="L123" s="118">
        <v>48000</v>
      </c>
      <c r="M123" s="118">
        <f t="shared" si="44"/>
        <v>3350400</v>
      </c>
      <c r="N123" s="143">
        <v>46000</v>
      </c>
      <c r="O123" s="118">
        <v>2000</v>
      </c>
      <c r="P123" s="578">
        <f>Шахматка!AW95</f>
        <v>50250</v>
      </c>
      <c r="Q123" s="578">
        <f t="shared" si="40"/>
        <v>3507450</v>
      </c>
      <c r="R123" s="117" t="s">
        <v>13</v>
      </c>
      <c r="S123" s="118"/>
      <c r="T123" s="116">
        <f t="shared" si="45"/>
        <v>3350400</v>
      </c>
      <c r="U123" s="116">
        <v>40930</v>
      </c>
      <c r="V123" s="153">
        <f t="shared" si="41"/>
        <v>47250</v>
      </c>
      <c r="W123" s="153">
        <f>V123-(V123*4.5%)-(V123-U123)*20/120</f>
        <v>44070.416666666664</v>
      </c>
      <c r="X123" s="153">
        <f t="shared" si="26"/>
        <v>3298050</v>
      </c>
      <c r="Y123" s="153">
        <f t="shared" si="27"/>
        <v>3076115.083333333</v>
      </c>
      <c r="AA123" s="176">
        <f t="shared" si="42"/>
        <v>16050</v>
      </c>
    </row>
    <row r="124" spans="1:27" s="162" customFormat="1" ht="12.75" hidden="1" customHeight="1">
      <c r="A124" s="180">
        <v>2</v>
      </c>
      <c r="B124" s="180">
        <v>3</v>
      </c>
      <c r="C124" s="180">
        <v>6</v>
      </c>
      <c r="D124" s="180">
        <v>17</v>
      </c>
      <c r="E124" s="182">
        <v>231</v>
      </c>
      <c r="F124" s="180">
        <v>12</v>
      </c>
      <c r="G124" s="383">
        <v>1</v>
      </c>
      <c r="H124" s="116">
        <v>19.5</v>
      </c>
      <c r="I124" s="116">
        <v>44.3</v>
      </c>
      <c r="J124" s="184">
        <v>45.7</v>
      </c>
      <c r="K124" s="116">
        <f t="shared" si="43"/>
        <v>45.7</v>
      </c>
      <c r="L124" s="118">
        <v>44000</v>
      </c>
      <c r="M124" s="118">
        <f t="shared" si="44"/>
        <v>2010800.0000000002</v>
      </c>
      <c r="N124" s="143">
        <v>43000</v>
      </c>
      <c r="O124" s="118">
        <v>2000</v>
      </c>
      <c r="P124" s="133">
        <v>43000</v>
      </c>
      <c r="Q124" s="133">
        <f t="shared" si="40"/>
        <v>1965100.0000000002</v>
      </c>
      <c r="R124" s="181" t="s">
        <v>40</v>
      </c>
      <c r="S124" s="118"/>
      <c r="T124" s="116">
        <f t="shared" si="45"/>
        <v>2010800.0000000002</v>
      </c>
      <c r="U124" s="116">
        <v>40930</v>
      </c>
      <c r="V124" s="153">
        <f t="shared" si="41"/>
        <v>40000</v>
      </c>
      <c r="W124" s="153">
        <f>V124-(V124*4.5%)-(V124-U124)*20/120</f>
        <v>38355</v>
      </c>
      <c r="X124" s="153">
        <f t="shared" si="26"/>
        <v>1828000</v>
      </c>
      <c r="Y124" s="153">
        <f t="shared" si="27"/>
        <v>1752823.5</v>
      </c>
      <c r="Z124" s="154"/>
      <c r="AA124" s="176">
        <f t="shared" si="42"/>
        <v>8800</v>
      </c>
    </row>
    <row r="125" spans="1:27" s="154" customFormat="1" ht="12.75" customHeight="1">
      <c r="A125" s="115">
        <v>2</v>
      </c>
      <c r="B125" s="115">
        <v>3</v>
      </c>
      <c r="C125" s="115">
        <v>5</v>
      </c>
      <c r="D125" s="115">
        <v>16</v>
      </c>
      <c r="E125" s="131">
        <v>200</v>
      </c>
      <c r="F125" s="115">
        <v>7</v>
      </c>
      <c r="G125" s="158">
        <v>2</v>
      </c>
      <c r="H125" s="116">
        <v>33.299999999999997</v>
      </c>
      <c r="I125" s="116">
        <v>67.099999999999994</v>
      </c>
      <c r="J125" s="141">
        <v>69.8</v>
      </c>
      <c r="K125" s="116">
        <f t="shared" si="43"/>
        <v>69.8</v>
      </c>
      <c r="L125" s="118">
        <v>48000</v>
      </c>
      <c r="M125" s="118">
        <f t="shared" si="44"/>
        <v>3350400</v>
      </c>
      <c r="N125" s="143">
        <v>46000</v>
      </c>
      <c r="O125" s="118">
        <v>2000</v>
      </c>
      <c r="P125" s="578">
        <f>Шахматка!AW95</f>
        <v>50250</v>
      </c>
      <c r="Q125" s="578">
        <f t="shared" si="40"/>
        <v>3507450</v>
      </c>
      <c r="R125" s="281" t="s">
        <v>13</v>
      </c>
      <c r="S125" s="118"/>
      <c r="T125" s="116">
        <f t="shared" si="45"/>
        <v>3350400</v>
      </c>
      <c r="U125" s="116">
        <v>40930</v>
      </c>
      <c r="V125" s="153">
        <f t="shared" si="41"/>
        <v>47250</v>
      </c>
      <c r="W125" s="153">
        <f>V125-(V125*4.5%)-(V125-U125)*20/120</f>
        <v>44070.416666666664</v>
      </c>
      <c r="X125" s="153">
        <f t="shared" si="26"/>
        <v>3298050</v>
      </c>
      <c r="Y125" s="153">
        <f t="shared" si="27"/>
        <v>3076115.083333333</v>
      </c>
      <c r="AA125" s="176">
        <f t="shared" si="42"/>
        <v>16050</v>
      </c>
    </row>
    <row r="126" spans="1:27" s="157" customFormat="1" ht="12.75" hidden="1" customHeight="1">
      <c r="A126" s="138">
        <v>2</v>
      </c>
      <c r="B126" s="138">
        <v>3</v>
      </c>
      <c r="C126" s="138">
        <v>3</v>
      </c>
      <c r="D126" s="138">
        <v>14</v>
      </c>
      <c r="E126" s="131">
        <v>234</v>
      </c>
      <c r="F126" s="138">
        <v>13</v>
      </c>
      <c r="G126" s="163">
        <v>1</v>
      </c>
      <c r="H126" s="140">
        <v>19</v>
      </c>
      <c r="I126" s="140">
        <v>47.2</v>
      </c>
      <c r="J126" s="141">
        <v>48.3</v>
      </c>
      <c r="K126" s="140">
        <f t="shared" si="43"/>
        <v>48.3</v>
      </c>
      <c r="L126" s="142">
        <v>44000</v>
      </c>
      <c r="M126" s="142">
        <f t="shared" si="44"/>
        <v>2125200</v>
      </c>
      <c r="N126" s="143">
        <v>44000</v>
      </c>
      <c r="O126" s="143">
        <v>2000</v>
      </c>
      <c r="P126" s="130">
        <v>39000</v>
      </c>
      <c r="Q126" s="130">
        <f t="shared" si="40"/>
        <v>1883700</v>
      </c>
      <c r="R126" s="144" t="s">
        <v>49</v>
      </c>
      <c r="S126" s="142"/>
      <c r="T126" s="140">
        <f t="shared" si="45"/>
        <v>2125200</v>
      </c>
      <c r="U126" s="140">
        <v>35000</v>
      </c>
      <c r="V126" s="156">
        <f t="shared" si="41"/>
        <v>36000</v>
      </c>
      <c r="W126" s="156">
        <f>V126-(V126*4.5%)-(V126-U126)*18/118</f>
        <v>34227.457627118645</v>
      </c>
      <c r="X126" s="156">
        <f t="shared" si="26"/>
        <v>1738800</v>
      </c>
      <c r="Y126" s="156">
        <f t="shared" si="27"/>
        <v>1653186.2033898304</v>
      </c>
      <c r="Z126" s="154"/>
      <c r="AA126" s="176">
        <f t="shared" si="42"/>
        <v>4800</v>
      </c>
    </row>
    <row r="127" spans="1:27" s="157" customFormat="1" ht="12.75" hidden="1" customHeight="1">
      <c r="A127" s="138">
        <v>2</v>
      </c>
      <c r="B127" s="138">
        <v>3</v>
      </c>
      <c r="C127" s="138">
        <v>5</v>
      </c>
      <c r="D127" s="138">
        <v>16</v>
      </c>
      <c r="E127" s="131">
        <v>236</v>
      </c>
      <c r="F127" s="138">
        <v>13</v>
      </c>
      <c r="G127" s="163">
        <v>2</v>
      </c>
      <c r="H127" s="140">
        <v>33.299999999999997</v>
      </c>
      <c r="I127" s="140">
        <v>67.099999999999994</v>
      </c>
      <c r="J127" s="141">
        <v>69.8</v>
      </c>
      <c r="K127" s="116">
        <f t="shared" si="43"/>
        <v>69.8</v>
      </c>
      <c r="L127" s="118">
        <v>48000</v>
      </c>
      <c r="M127" s="118">
        <f t="shared" si="44"/>
        <v>3350400</v>
      </c>
      <c r="N127" s="143">
        <v>46000</v>
      </c>
      <c r="O127" s="118">
        <v>2000</v>
      </c>
      <c r="P127" s="130">
        <v>43250</v>
      </c>
      <c r="Q127" s="130">
        <f t="shared" si="40"/>
        <v>3018850</v>
      </c>
      <c r="R127" s="144" t="s">
        <v>49</v>
      </c>
      <c r="S127" s="118"/>
      <c r="T127" s="116">
        <f t="shared" si="45"/>
        <v>3350400</v>
      </c>
      <c r="U127" s="140">
        <v>40930</v>
      </c>
      <c r="V127" s="156">
        <f t="shared" si="41"/>
        <v>40250</v>
      </c>
      <c r="W127" s="156">
        <f>V127-(V127*4.5%)-(V127-U127)*18/118</f>
        <v>38542.478813559319</v>
      </c>
      <c r="X127" s="156">
        <f t="shared" si="26"/>
        <v>2809450</v>
      </c>
      <c r="Y127" s="156">
        <f t="shared" si="27"/>
        <v>2690265.0211864403</v>
      </c>
      <c r="AA127" s="177">
        <f t="shared" si="42"/>
        <v>9050</v>
      </c>
    </row>
    <row r="128" spans="1:27" s="154" customFormat="1" ht="12.75" customHeight="1">
      <c r="A128" s="115">
        <v>2</v>
      </c>
      <c r="B128" s="115">
        <v>3</v>
      </c>
      <c r="C128" s="115">
        <v>5</v>
      </c>
      <c r="D128" s="115">
        <v>16</v>
      </c>
      <c r="E128" s="131">
        <v>206</v>
      </c>
      <c r="F128" s="115">
        <v>8</v>
      </c>
      <c r="G128" s="158">
        <v>2</v>
      </c>
      <c r="H128" s="116">
        <v>33.299999999999997</v>
      </c>
      <c r="I128" s="116">
        <v>67.099999999999994</v>
      </c>
      <c r="J128" s="141">
        <v>69.8</v>
      </c>
      <c r="K128" s="116">
        <f t="shared" si="43"/>
        <v>69.8</v>
      </c>
      <c r="L128" s="118">
        <v>48000</v>
      </c>
      <c r="M128" s="118">
        <f t="shared" si="44"/>
        <v>3350400</v>
      </c>
      <c r="N128" s="143">
        <v>46000</v>
      </c>
      <c r="O128" s="118">
        <v>2000</v>
      </c>
      <c r="P128" s="578">
        <f>Шахматка!AW95</f>
        <v>50250</v>
      </c>
      <c r="Q128" s="578">
        <f t="shared" si="40"/>
        <v>3507450</v>
      </c>
      <c r="R128" s="117" t="s">
        <v>13</v>
      </c>
      <c r="S128" s="118"/>
      <c r="T128" s="116">
        <f t="shared" si="45"/>
        <v>3350400</v>
      </c>
      <c r="U128" s="116">
        <v>40930</v>
      </c>
      <c r="V128" s="153">
        <f t="shared" si="41"/>
        <v>47250</v>
      </c>
      <c r="W128" s="153">
        <f>V128-(V128*4.5%)-(V128-U128)*20/120</f>
        <v>44070.416666666664</v>
      </c>
      <c r="X128" s="153">
        <f t="shared" si="26"/>
        <v>3298050</v>
      </c>
      <c r="Y128" s="153">
        <f t="shared" si="27"/>
        <v>3076115.083333333</v>
      </c>
      <c r="AA128" s="176">
        <f t="shared" si="42"/>
        <v>16050</v>
      </c>
    </row>
    <row r="129" spans="1:27" s="154" customFormat="1" ht="12.75" customHeight="1">
      <c r="A129" s="115">
        <v>2</v>
      </c>
      <c r="B129" s="115">
        <v>3</v>
      </c>
      <c r="C129" s="115">
        <v>5</v>
      </c>
      <c r="D129" s="115">
        <v>16</v>
      </c>
      <c r="E129" s="131">
        <v>182</v>
      </c>
      <c r="F129" s="115">
        <v>4</v>
      </c>
      <c r="G129" s="158">
        <v>2</v>
      </c>
      <c r="H129" s="116">
        <v>33.299999999999997</v>
      </c>
      <c r="I129" s="116">
        <v>67.099999999999994</v>
      </c>
      <c r="J129" s="141">
        <v>69.8</v>
      </c>
      <c r="K129" s="116">
        <f t="shared" si="43"/>
        <v>69.8</v>
      </c>
      <c r="L129" s="118">
        <v>48000</v>
      </c>
      <c r="M129" s="118">
        <f t="shared" si="44"/>
        <v>3350400</v>
      </c>
      <c r="N129" s="143">
        <v>46000</v>
      </c>
      <c r="O129" s="118">
        <v>2000</v>
      </c>
      <c r="P129" s="578">
        <f>Шахматка!AW93</f>
        <v>50250</v>
      </c>
      <c r="Q129" s="578">
        <f t="shared" si="40"/>
        <v>3507450</v>
      </c>
      <c r="R129" s="117" t="s">
        <v>13</v>
      </c>
      <c r="S129" s="118"/>
      <c r="T129" s="116">
        <f t="shared" si="45"/>
        <v>3350400</v>
      </c>
      <c r="U129" s="116">
        <v>40930</v>
      </c>
      <c r="V129" s="153">
        <f t="shared" si="41"/>
        <v>47250</v>
      </c>
      <c r="W129" s="153">
        <f>V129-(V129*4.5%)-(V129-U129)*20/120</f>
        <v>44070.416666666664</v>
      </c>
      <c r="X129" s="153">
        <f t="shared" si="26"/>
        <v>3298050</v>
      </c>
      <c r="Y129" s="153">
        <f t="shared" si="27"/>
        <v>3076115.083333333</v>
      </c>
      <c r="AA129" s="176">
        <f t="shared" si="42"/>
        <v>16050</v>
      </c>
    </row>
    <row r="130" spans="1:27" s="157" customFormat="1" ht="12.75" hidden="1" customHeight="1">
      <c r="A130" s="138">
        <v>2</v>
      </c>
      <c r="B130" s="138">
        <v>3</v>
      </c>
      <c r="C130" s="138">
        <v>5</v>
      </c>
      <c r="D130" s="138">
        <v>16</v>
      </c>
      <c r="E130" s="131">
        <v>242</v>
      </c>
      <c r="F130" s="138">
        <v>14</v>
      </c>
      <c r="G130" s="163">
        <v>2</v>
      </c>
      <c r="H130" s="140">
        <v>33.299999999999997</v>
      </c>
      <c r="I130" s="140">
        <v>67.099999999999994</v>
      </c>
      <c r="J130" s="141">
        <v>69.8</v>
      </c>
      <c r="K130" s="116">
        <f t="shared" si="43"/>
        <v>69.8</v>
      </c>
      <c r="L130" s="118">
        <v>48000</v>
      </c>
      <c r="M130" s="141">
        <f t="shared" si="44"/>
        <v>3350400</v>
      </c>
      <c r="N130" s="130">
        <v>46000</v>
      </c>
      <c r="O130" s="130">
        <v>2000</v>
      </c>
      <c r="P130" s="130">
        <v>40250</v>
      </c>
      <c r="Q130" s="130">
        <f t="shared" si="40"/>
        <v>2809450</v>
      </c>
      <c r="R130" s="139" t="s">
        <v>49</v>
      </c>
      <c r="S130" s="142"/>
      <c r="T130" s="116">
        <f t="shared" si="45"/>
        <v>3350400</v>
      </c>
      <c r="U130" s="140">
        <v>35000</v>
      </c>
      <c r="V130" s="156">
        <f t="shared" si="41"/>
        <v>37250</v>
      </c>
      <c r="W130" s="156">
        <f>V130-(V130*4.5%)-(V130-U130)*18/118</f>
        <v>35230.529661016946</v>
      </c>
      <c r="X130" s="156">
        <f t="shared" ref="X130:X193" si="46">V130*J130</f>
        <v>2600050</v>
      </c>
      <c r="Y130" s="156">
        <f t="shared" ref="Y130:Y193" si="47">W130*J130</f>
        <v>2459090.9703389825</v>
      </c>
      <c r="AA130" s="177">
        <f t="shared" si="42"/>
        <v>6050</v>
      </c>
    </row>
    <row r="131" spans="1:27" s="157" customFormat="1" ht="12.75" hidden="1" customHeight="1">
      <c r="A131" s="138">
        <v>2</v>
      </c>
      <c r="B131" s="138">
        <v>3</v>
      </c>
      <c r="C131" s="138">
        <v>1</v>
      </c>
      <c r="D131" s="138">
        <v>12</v>
      </c>
      <c r="E131" s="131">
        <v>244</v>
      </c>
      <c r="F131" s="138">
        <v>15</v>
      </c>
      <c r="G131" s="155">
        <v>1</v>
      </c>
      <c r="H131" s="140">
        <v>19.5</v>
      </c>
      <c r="I131" s="140">
        <v>47.2</v>
      </c>
      <c r="J131" s="141">
        <v>48.6</v>
      </c>
      <c r="K131" s="116">
        <f t="shared" si="43"/>
        <v>48.6</v>
      </c>
      <c r="L131" s="118">
        <v>44000</v>
      </c>
      <c r="M131" s="118">
        <f t="shared" si="44"/>
        <v>2138400</v>
      </c>
      <c r="N131" s="143">
        <v>42000</v>
      </c>
      <c r="O131" s="118">
        <v>2000</v>
      </c>
      <c r="P131" s="130">
        <v>42500</v>
      </c>
      <c r="Q131" s="130">
        <f t="shared" si="40"/>
        <v>2065500</v>
      </c>
      <c r="R131" s="139" t="s">
        <v>49</v>
      </c>
      <c r="S131" s="118"/>
      <c r="T131" s="116">
        <f t="shared" si="45"/>
        <v>2138400</v>
      </c>
      <c r="U131" s="140">
        <v>40930</v>
      </c>
      <c r="V131" s="156">
        <f t="shared" si="41"/>
        <v>39500</v>
      </c>
      <c r="W131" s="156">
        <f>V131-(V131*4.5%)-(V131-U131)*18/118</f>
        <v>37940.635593220337</v>
      </c>
      <c r="X131" s="156">
        <f t="shared" si="46"/>
        <v>1919700</v>
      </c>
      <c r="Y131" s="156">
        <f t="shared" si="47"/>
        <v>1843914.8898305085</v>
      </c>
      <c r="AA131" s="177">
        <f t="shared" si="42"/>
        <v>8300</v>
      </c>
    </row>
    <row r="132" spans="1:27" s="157" customFormat="1" ht="12.75" hidden="1" customHeight="1">
      <c r="A132" s="144">
        <v>2</v>
      </c>
      <c r="B132" s="144">
        <v>3</v>
      </c>
      <c r="C132" s="144">
        <v>3</v>
      </c>
      <c r="D132" s="144">
        <v>14</v>
      </c>
      <c r="E132" s="131">
        <v>246</v>
      </c>
      <c r="F132" s="144">
        <v>15</v>
      </c>
      <c r="G132" s="160">
        <v>1</v>
      </c>
      <c r="H132" s="145">
        <v>19</v>
      </c>
      <c r="I132" s="145">
        <v>47.2</v>
      </c>
      <c r="J132" s="141">
        <v>48.3</v>
      </c>
      <c r="K132" s="145">
        <f t="shared" si="43"/>
        <v>48.3</v>
      </c>
      <c r="L132" s="146">
        <v>35000</v>
      </c>
      <c r="M132" s="146">
        <f t="shared" si="44"/>
        <v>1690500</v>
      </c>
      <c r="N132" s="143">
        <v>42000</v>
      </c>
      <c r="O132" s="142"/>
      <c r="P132" s="142"/>
      <c r="Q132" s="147">
        <f>N132*J132</f>
        <v>2028599.9999999998</v>
      </c>
      <c r="R132" s="144" t="s">
        <v>49</v>
      </c>
      <c r="S132" s="146"/>
      <c r="T132" s="145">
        <v>2028600</v>
      </c>
      <c r="U132" s="140"/>
      <c r="V132" s="161"/>
      <c r="W132" s="161"/>
      <c r="X132" s="156">
        <f t="shared" si="46"/>
        <v>0</v>
      </c>
      <c r="Y132" s="156">
        <f t="shared" si="47"/>
        <v>0</v>
      </c>
      <c r="Z132" s="154"/>
      <c r="AA132" s="176">
        <f t="shared" si="42"/>
        <v>-31200</v>
      </c>
    </row>
    <row r="133" spans="1:27" s="434" customFormat="1" ht="12.75" hidden="1" customHeight="1">
      <c r="A133" s="180">
        <v>2</v>
      </c>
      <c r="B133" s="180">
        <v>3</v>
      </c>
      <c r="C133" s="180">
        <v>2</v>
      </c>
      <c r="D133" s="180">
        <v>13</v>
      </c>
      <c r="E133" s="182">
        <v>251</v>
      </c>
      <c r="F133" s="180">
        <v>16</v>
      </c>
      <c r="G133" s="183">
        <v>2</v>
      </c>
      <c r="H133" s="123">
        <v>35.299999999999997</v>
      </c>
      <c r="I133" s="123">
        <v>72.3</v>
      </c>
      <c r="J133" s="184">
        <v>76.099999999999994</v>
      </c>
      <c r="K133" s="116">
        <f t="shared" si="43"/>
        <v>76.099999999999994</v>
      </c>
      <c r="L133" s="118">
        <v>43000</v>
      </c>
      <c r="M133" s="118">
        <f t="shared" si="44"/>
        <v>3272299.9999999995</v>
      </c>
      <c r="N133" s="143">
        <v>42500</v>
      </c>
      <c r="O133" s="118">
        <v>2000</v>
      </c>
      <c r="P133" s="133">
        <v>40750</v>
      </c>
      <c r="Q133" s="133">
        <f t="shared" ref="Q133:Q160" si="48">P133*J133</f>
        <v>3101075</v>
      </c>
      <c r="R133" s="181" t="s">
        <v>100</v>
      </c>
      <c r="S133" s="118"/>
      <c r="T133" s="116">
        <f t="shared" ref="T133:T146" si="49">L133*K133</f>
        <v>3272299.9999999995</v>
      </c>
      <c r="U133" s="123">
        <v>40930</v>
      </c>
      <c r="V133" s="153">
        <f>P133</f>
        <v>40750</v>
      </c>
      <c r="W133" s="153">
        <f>V133-(V133*4.5%)</f>
        <v>38916.25</v>
      </c>
      <c r="X133" s="185">
        <f t="shared" si="46"/>
        <v>3101075</v>
      </c>
      <c r="Y133" s="153">
        <f t="shared" si="47"/>
        <v>2961526.625</v>
      </c>
      <c r="AA133" s="186">
        <f t="shared" si="42"/>
        <v>9550</v>
      </c>
    </row>
    <row r="134" spans="1:27" s="162" customFormat="1" ht="12.75" hidden="1" customHeight="1">
      <c r="A134" s="180">
        <v>2</v>
      </c>
      <c r="B134" s="180">
        <v>3</v>
      </c>
      <c r="C134" s="180">
        <v>6</v>
      </c>
      <c r="D134" s="180">
        <v>17</v>
      </c>
      <c r="E134" s="182">
        <v>255</v>
      </c>
      <c r="F134" s="180">
        <v>16</v>
      </c>
      <c r="G134" s="183">
        <v>1</v>
      </c>
      <c r="H134" s="123">
        <v>19.5</v>
      </c>
      <c r="I134" s="123">
        <v>44.3</v>
      </c>
      <c r="J134" s="184">
        <v>45.7</v>
      </c>
      <c r="K134" s="116">
        <f t="shared" si="43"/>
        <v>45.7</v>
      </c>
      <c r="L134" s="118">
        <v>43500</v>
      </c>
      <c r="M134" s="118">
        <f t="shared" si="44"/>
        <v>1987950.0000000002</v>
      </c>
      <c r="N134" s="143">
        <v>43000</v>
      </c>
      <c r="O134" s="118">
        <v>2000</v>
      </c>
      <c r="P134" s="133">
        <v>41000</v>
      </c>
      <c r="Q134" s="133">
        <f t="shared" si="48"/>
        <v>1873700.0000000002</v>
      </c>
      <c r="R134" s="440" t="s">
        <v>100</v>
      </c>
      <c r="S134" s="118"/>
      <c r="T134" s="116">
        <f t="shared" si="49"/>
        <v>1987950.0000000002</v>
      </c>
      <c r="U134" s="123">
        <v>40930</v>
      </c>
      <c r="V134" s="153">
        <f>P134</f>
        <v>41000</v>
      </c>
      <c r="W134" s="153">
        <f>V134-(V134*4.5%)</f>
        <v>39155</v>
      </c>
      <c r="X134" s="185">
        <f t="shared" si="46"/>
        <v>1873700.0000000002</v>
      </c>
      <c r="Y134" s="153">
        <f t="shared" si="47"/>
        <v>1789383.5</v>
      </c>
      <c r="AA134" s="186">
        <f t="shared" si="42"/>
        <v>9800</v>
      </c>
    </row>
    <row r="135" spans="1:27" s="157" customFormat="1" ht="12.75" hidden="1" customHeight="1">
      <c r="A135" s="138">
        <v>2</v>
      </c>
      <c r="B135" s="138">
        <v>1</v>
      </c>
      <c r="C135" s="138">
        <v>1</v>
      </c>
      <c r="D135" s="138">
        <v>1</v>
      </c>
      <c r="E135" s="131">
        <v>1</v>
      </c>
      <c r="F135" s="138">
        <v>2</v>
      </c>
      <c r="G135" s="163">
        <v>1</v>
      </c>
      <c r="H135" s="140">
        <v>19.5</v>
      </c>
      <c r="I135" s="140">
        <v>45.1</v>
      </c>
      <c r="J135" s="141">
        <v>46.5</v>
      </c>
      <c r="K135" s="116">
        <f t="shared" si="43"/>
        <v>46.5</v>
      </c>
      <c r="L135" s="118">
        <v>45000</v>
      </c>
      <c r="M135" s="118">
        <f t="shared" si="44"/>
        <v>2092500</v>
      </c>
      <c r="N135" s="143">
        <v>41000</v>
      </c>
      <c r="O135" s="118">
        <v>2000</v>
      </c>
      <c r="P135" s="130">
        <v>37500</v>
      </c>
      <c r="Q135" s="130">
        <f t="shared" si="48"/>
        <v>1743750</v>
      </c>
      <c r="R135" s="139" t="s">
        <v>49</v>
      </c>
      <c r="S135" s="118"/>
      <c r="T135" s="116">
        <f t="shared" si="49"/>
        <v>2092500</v>
      </c>
      <c r="U135" s="140">
        <v>40930</v>
      </c>
      <c r="V135" s="156">
        <f>P135-3000</f>
        <v>34500</v>
      </c>
      <c r="W135" s="156">
        <f>V135-(V135*4.5%)-(V135-U135)*18/118</f>
        <v>33928.347457627118</v>
      </c>
      <c r="X135" s="156">
        <f t="shared" si="46"/>
        <v>1604250</v>
      </c>
      <c r="Y135" s="156">
        <f t="shared" si="47"/>
        <v>1577668.1567796611</v>
      </c>
      <c r="AA135" s="177">
        <f t="shared" si="42"/>
        <v>3300</v>
      </c>
    </row>
    <row r="136" spans="1:27" s="157" customFormat="1" ht="12.75" hidden="1" customHeight="1">
      <c r="A136" s="138">
        <v>2</v>
      </c>
      <c r="B136" s="138">
        <v>1</v>
      </c>
      <c r="C136" s="138">
        <v>2</v>
      </c>
      <c r="D136" s="138">
        <v>2</v>
      </c>
      <c r="E136" s="131">
        <v>2</v>
      </c>
      <c r="F136" s="138">
        <v>2</v>
      </c>
      <c r="G136" s="155">
        <v>1</v>
      </c>
      <c r="H136" s="140">
        <v>18.899999999999999</v>
      </c>
      <c r="I136" s="140">
        <v>45.7</v>
      </c>
      <c r="J136" s="141">
        <v>46.6</v>
      </c>
      <c r="K136" s="140">
        <f t="shared" si="43"/>
        <v>46.6</v>
      </c>
      <c r="L136" s="142">
        <v>45000</v>
      </c>
      <c r="M136" s="142">
        <f t="shared" si="44"/>
        <v>2097000</v>
      </c>
      <c r="N136" s="143">
        <v>41000</v>
      </c>
      <c r="O136" s="143">
        <v>2000</v>
      </c>
      <c r="P136" s="130">
        <v>38000</v>
      </c>
      <c r="Q136" s="143">
        <f t="shared" si="48"/>
        <v>1770800</v>
      </c>
      <c r="R136" s="139" t="s">
        <v>49</v>
      </c>
      <c r="S136" s="142"/>
      <c r="T136" s="140">
        <f t="shared" si="49"/>
        <v>2097000</v>
      </c>
      <c r="U136" s="140">
        <v>35000</v>
      </c>
      <c r="V136" s="156">
        <f>P136-3000</f>
        <v>35000</v>
      </c>
      <c r="W136" s="156">
        <f>V136-(V136*4.5%)-(V136-U136)*18/118</f>
        <v>33425</v>
      </c>
      <c r="X136" s="156">
        <f t="shared" si="46"/>
        <v>1631000</v>
      </c>
      <c r="Y136" s="156">
        <f t="shared" si="47"/>
        <v>1557605</v>
      </c>
      <c r="Z136" s="154"/>
      <c r="AA136" s="176">
        <f t="shared" si="42"/>
        <v>3800</v>
      </c>
    </row>
    <row r="137" spans="1:27" s="157" customFormat="1" ht="12.75" hidden="1" customHeight="1">
      <c r="A137" s="138">
        <v>2</v>
      </c>
      <c r="B137" s="138">
        <v>1</v>
      </c>
      <c r="C137" s="138">
        <v>3</v>
      </c>
      <c r="D137" s="138">
        <v>3</v>
      </c>
      <c r="E137" s="131">
        <v>3</v>
      </c>
      <c r="F137" s="138">
        <v>2</v>
      </c>
      <c r="G137" s="155">
        <v>1</v>
      </c>
      <c r="H137" s="140">
        <v>18.600000000000001</v>
      </c>
      <c r="I137" s="140">
        <v>43.6</v>
      </c>
      <c r="J137" s="141">
        <v>45.4</v>
      </c>
      <c r="K137" s="116">
        <f t="shared" si="43"/>
        <v>45.4</v>
      </c>
      <c r="L137" s="118">
        <v>45000</v>
      </c>
      <c r="M137" s="118">
        <f t="shared" si="44"/>
        <v>2043000</v>
      </c>
      <c r="N137" s="143">
        <v>41000</v>
      </c>
      <c r="O137" s="118">
        <v>2000</v>
      </c>
      <c r="P137" s="130">
        <v>37000</v>
      </c>
      <c r="Q137" s="130">
        <f t="shared" si="48"/>
        <v>1679800</v>
      </c>
      <c r="R137" s="139" t="s">
        <v>49</v>
      </c>
      <c r="S137" s="118"/>
      <c r="T137" s="116">
        <f t="shared" si="49"/>
        <v>2043000</v>
      </c>
      <c r="U137" s="140">
        <v>40930</v>
      </c>
      <c r="V137" s="156">
        <f>P137-3000</f>
        <v>34000</v>
      </c>
      <c r="W137" s="156">
        <f>V137-(V137*4.5%)-(V137-U137)*18/118</f>
        <v>33527.118644067799</v>
      </c>
      <c r="X137" s="156">
        <f t="shared" si="46"/>
        <v>1543600</v>
      </c>
      <c r="Y137" s="156">
        <f t="shared" si="47"/>
        <v>1522131.1864406781</v>
      </c>
      <c r="AA137" s="177">
        <f t="shared" si="42"/>
        <v>2800</v>
      </c>
    </row>
    <row r="138" spans="1:27" s="157" customFormat="1" ht="12.75" hidden="1" customHeight="1">
      <c r="A138" s="138">
        <v>2</v>
      </c>
      <c r="B138" s="138">
        <v>1</v>
      </c>
      <c r="C138" s="138">
        <v>4</v>
      </c>
      <c r="D138" s="138">
        <v>4</v>
      </c>
      <c r="E138" s="131">
        <v>4</v>
      </c>
      <c r="F138" s="138">
        <v>2</v>
      </c>
      <c r="G138" s="155">
        <v>1</v>
      </c>
      <c r="H138" s="140">
        <v>19</v>
      </c>
      <c r="I138" s="140">
        <v>43.2</v>
      </c>
      <c r="J138" s="141">
        <v>44.3</v>
      </c>
      <c r="K138" s="116">
        <f t="shared" si="43"/>
        <v>44.3</v>
      </c>
      <c r="L138" s="118">
        <v>45000</v>
      </c>
      <c r="M138" s="118">
        <f t="shared" si="44"/>
        <v>1993499.9999999998</v>
      </c>
      <c r="N138" s="143">
        <v>41000</v>
      </c>
      <c r="O138" s="118">
        <v>2000</v>
      </c>
      <c r="P138" s="130">
        <v>35250</v>
      </c>
      <c r="Q138" s="130">
        <f t="shared" si="48"/>
        <v>1561575</v>
      </c>
      <c r="R138" s="139" t="s">
        <v>49</v>
      </c>
      <c r="S138" s="142"/>
      <c r="T138" s="116">
        <f t="shared" si="49"/>
        <v>1993499.9999999998</v>
      </c>
      <c r="U138" s="140">
        <v>35000</v>
      </c>
      <c r="V138" s="156">
        <f>P138-3000</f>
        <v>32250</v>
      </c>
      <c r="W138" s="156">
        <f>V138-(V138*4.5%)-(V138-U138)*18/118</f>
        <v>31218.241525423728</v>
      </c>
      <c r="X138" s="156">
        <f t="shared" si="46"/>
        <v>1428675</v>
      </c>
      <c r="Y138" s="156">
        <f t="shared" si="47"/>
        <v>1382968.0995762711</v>
      </c>
    </row>
    <row r="139" spans="1:27" s="154" customFormat="1" ht="12.75" customHeight="1">
      <c r="A139" s="115">
        <v>2</v>
      </c>
      <c r="B139" s="115">
        <v>3</v>
      </c>
      <c r="C139" s="115">
        <v>4</v>
      </c>
      <c r="D139" s="115">
        <v>15</v>
      </c>
      <c r="E139" s="131">
        <v>181</v>
      </c>
      <c r="F139" s="115">
        <v>4</v>
      </c>
      <c r="G139" s="158">
        <v>2</v>
      </c>
      <c r="H139" s="116">
        <v>35.200000000000003</v>
      </c>
      <c r="I139" s="116">
        <v>69</v>
      </c>
      <c r="J139" s="141">
        <v>70.099999999999994</v>
      </c>
      <c r="K139" s="116">
        <f t="shared" si="43"/>
        <v>70.099999999999994</v>
      </c>
      <c r="L139" s="118">
        <v>44500</v>
      </c>
      <c r="M139" s="118">
        <f t="shared" si="44"/>
        <v>3119449.9999999995</v>
      </c>
      <c r="N139" s="143">
        <v>44000</v>
      </c>
      <c r="O139" s="118">
        <v>2000</v>
      </c>
      <c r="P139" s="578">
        <f>Шахматка!AT93</f>
        <v>48750</v>
      </c>
      <c r="Q139" s="578">
        <f t="shared" si="48"/>
        <v>3417374.9999999995</v>
      </c>
      <c r="R139" s="117" t="s">
        <v>13</v>
      </c>
      <c r="S139" s="118"/>
      <c r="T139" s="116">
        <f t="shared" si="49"/>
        <v>3119449.9999999995</v>
      </c>
      <c r="U139" s="116">
        <v>40930</v>
      </c>
      <c r="V139" s="153">
        <f>P139-3000</f>
        <v>45750</v>
      </c>
      <c r="W139" s="153">
        <f>V139-(V139*4.5%)-(V139-U139)*20/120</f>
        <v>42887.916666666664</v>
      </c>
      <c r="X139" s="153">
        <f t="shared" si="46"/>
        <v>3207074.9999999995</v>
      </c>
      <c r="Y139" s="153">
        <f t="shared" si="47"/>
        <v>3006442.958333333</v>
      </c>
      <c r="AA139" s="176">
        <f t="shared" ref="AA139:AA165" si="50">V139-$AA$1</f>
        <v>14550</v>
      </c>
    </row>
    <row r="140" spans="1:27" s="162" customFormat="1" ht="12.75" hidden="1" customHeight="1">
      <c r="A140" s="180">
        <v>2</v>
      </c>
      <c r="B140" s="180">
        <v>1</v>
      </c>
      <c r="C140" s="180">
        <v>7</v>
      </c>
      <c r="D140" s="180">
        <v>7</v>
      </c>
      <c r="E140" s="182">
        <v>7</v>
      </c>
      <c r="F140" s="180">
        <v>2</v>
      </c>
      <c r="G140" s="183">
        <v>1</v>
      </c>
      <c r="H140" s="123">
        <v>19.5</v>
      </c>
      <c r="I140" s="123">
        <v>47.3</v>
      </c>
      <c r="J140" s="184">
        <v>48.7</v>
      </c>
      <c r="K140" s="116">
        <f t="shared" si="43"/>
        <v>48.7</v>
      </c>
      <c r="L140" s="118">
        <v>45000</v>
      </c>
      <c r="M140" s="118">
        <f t="shared" si="44"/>
        <v>2191500</v>
      </c>
      <c r="N140" s="143">
        <v>40000</v>
      </c>
      <c r="O140" s="118">
        <v>2000</v>
      </c>
      <c r="P140" s="133">
        <v>37500</v>
      </c>
      <c r="Q140" s="133">
        <f t="shared" si="48"/>
        <v>1826250</v>
      </c>
      <c r="R140" s="181" t="s">
        <v>100</v>
      </c>
      <c r="S140" s="118"/>
      <c r="T140" s="116">
        <f t="shared" si="49"/>
        <v>2191500</v>
      </c>
      <c r="U140" s="123">
        <v>40930</v>
      </c>
      <c r="V140" s="153">
        <f>P140</f>
        <v>37500</v>
      </c>
      <c r="W140" s="153">
        <f>V140-(V140*4.5%)</f>
        <v>35812.5</v>
      </c>
      <c r="X140" s="185">
        <f t="shared" si="46"/>
        <v>1826250</v>
      </c>
      <c r="Y140" s="153">
        <f t="shared" si="47"/>
        <v>1744068.75</v>
      </c>
      <c r="AA140" s="186">
        <f t="shared" si="50"/>
        <v>6300</v>
      </c>
    </row>
    <row r="141" spans="1:27" s="154" customFormat="1" ht="12.75" customHeight="1">
      <c r="A141" s="115">
        <v>2</v>
      </c>
      <c r="B141" s="115">
        <v>3</v>
      </c>
      <c r="C141" s="115">
        <v>4</v>
      </c>
      <c r="D141" s="115">
        <v>15</v>
      </c>
      <c r="E141" s="131">
        <v>199</v>
      </c>
      <c r="F141" s="115">
        <v>7</v>
      </c>
      <c r="G141" s="158">
        <v>2</v>
      </c>
      <c r="H141" s="116">
        <v>35.200000000000003</v>
      </c>
      <c r="I141" s="116">
        <v>69</v>
      </c>
      <c r="J141" s="141">
        <v>70.099999999999994</v>
      </c>
      <c r="K141" s="116">
        <f t="shared" si="43"/>
        <v>70.099999999999994</v>
      </c>
      <c r="L141" s="118">
        <v>44000</v>
      </c>
      <c r="M141" s="118">
        <f t="shared" si="44"/>
        <v>3084399.9999999995</v>
      </c>
      <c r="N141" s="143">
        <v>44000</v>
      </c>
      <c r="O141" s="118">
        <v>2000</v>
      </c>
      <c r="P141" s="578">
        <f>Шахматка!AT95</f>
        <v>48750</v>
      </c>
      <c r="Q141" s="578">
        <f t="shared" si="48"/>
        <v>3417374.9999999995</v>
      </c>
      <c r="R141" s="117" t="s">
        <v>13</v>
      </c>
      <c r="S141" s="118"/>
      <c r="T141" s="116">
        <f t="shared" si="49"/>
        <v>3084399.9999999995</v>
      </c>
      <c r="U141" s="116">
        <v>40930</v>
      </c>
      <c r="V141" s="153">
        <f t="shared" ref="V141:V154" si="51">P141-3000</f>
        <v>45750</v>
      </c>
      <c r="W141" s="153">
        <f>V141-(V141*4.5%)-(V141-U141)*20/120</f>
        <v>42887.916666666664</v>
      </c>
      <c r="X141" s="153">
        <f t="shared" si="46"/>
        <v>3207074.9999999995</v>
      </c>
      <c r="Y141" s="153">
        <f t="shared" si="47"/>
        <v>3006442.958333333</v>
      </c>
      <c r="AA141" s="176">
        <f t="shared" si="50"/>
        <v>14550</v>
      </c>
    </row>
    <row r="142" spans="1:27" s="154" customFormat="1" ht="12.75" customHeight="1">
      <c r="A142" s="115">
        <v>2</v>
      </c>
      <c r="B142" s="115">
        <v>3</v>
      </c>
      <c r="C142" s="115">
        <v>4</v>
      </c>
      <c r="D142" s="115">
        <v>15</v>
      </c>
      <c r="E142" s="131">
        <v>229</v>
      </c>
      <c r="F142" s="115">
        <v>12</v>
      </c>
      <c r="G142" s="152">
        <v>2</v>
      </c>
      <c r="H142" s="116">
        <v>35.200000000000003</v>
      </c>
      <c r="I142" s="116">
        <v>69</v>
      </c>
      <c r="J142" s="141">
        <v>70.099999999999994</v>
      </c>
      <c r="K142" s="116">
        <f t="shared" si="43"/>
        <v>70.099999999999994</v>
      </c>
      <c r="L142" s="118">
        <v>43500</v>
      </c>
      <c r="M142" s="118">
        <f t="shared" si="44"/>
        <v>3049349.9999999995</v>
      </c>
      <c r="N142" s="143">
        <v>44000</v>
      </c>
      <c r="O142" s="118">
        <v>2000</v>
      </c>
      <c r="P142" s="578">
        <f>Шахматка!AT95</f>
        <v>48750</v>
      </c>
      <c r="Q142" s="578">
        <f t="shared" si="48"/>
        <v>3417374.9999999995</v>
      </c>
      <c r="R142" s="117" t="s">
        <v>13</v>
      </c>
      <c r="S142" s="118"/>
      <c r="T142" s="116">
        <f t="shared" si="49"/>
        <v>3049349.9999999995</v>
      </c>
      <c r="U142" s="116">
        <v>40930</v>
      </c>
      <c r="V142" s="153">
        <f t="shared" si="51"/>
        <v>45750</v>
      </c>
      <c r="W142" s="153">
        <f>V142-(V142*4.5%)-(V142-U142)*20/120</f>
        <v>42887.916666666664</v>
      </c>
      <c r="X142" s="153">
        <f t="shared" si="46"/>
        <v>3207074.9999999995</v>
      </c>
      <c r="Y142" s="153">
        <f t="shared" si="47"/>
        <v>3006442.958333333</v>
      </c>
      <c r="AA142" s="176">
        <f t="shared" si="50"/>
        <v>14550</v>
      </c>
    </row>
    <row r="143" spans="1:27" s="157" customFormat="1" ht="12.75" hidden="1" customHeight="1">
      <c r="A143" s="138">
        <v>2</v>
      </c>
      <c r="B143" s="138">
        <v>1</v>
      </c>
      <c r="C143" s="138">
        <v>4</v>
      </c>
      <c r="D143" s="138">
        <v>4</v>
      </c>
      <c r="E143" s="131">
        <v>32</v>
      </c>
      <c r="F143" s="138">
        <v>6</v>
      </c>
      <c r="G143" s="155">
        <v>1</v>
      </c>
      <c r="H143" s="140">
        <v>19</v>
      </c>
      <c r="I143" s="140">
        <v>44.8</v>
      </c>
      <c r="J143" s="141">
        <v>45.9</v>
      </c>
      <c r="K143" s="116">
        <f t="shared" si="43"/>
        <v>45.9</v>
      </c>
      <c r="L143" s="118">
        <v>44500</v>
      </c>
      <c r="M143" s="118">
        <f t="shared" si="44"/>
        <v>2042550</v>
      </c>
      <c r="N143" s="143">
        <v>44000</v>
      </c>
      <c r="O143" s="118">
        <v>2000</v>
      </c>
      <c r="P143" s="130">
        <v>39250</v>
      </c>
      <c r="Q143" s="130">
        <f t="shared" si="48"/>
        <v>1801575</v>
      </c>
      <c r="R143" s="139" t="s">
        <v>49</v>
      </c>
      <c r="S143" s="142"/>
      <c r="T143" s="116">
        <f t="shared" si="49"/>
        <v>2042550</v>
      </c>
      <c r="U143" s="140">
        <v>35000</v>
      </c>
      <c r="V143" s="156">
        <f t="shared" si="51"/>
        <v>36250</v>
      </c>
      <c r="W143" s="156">
        <f>V143-(V143*4.5%)-(V143-U143)*18/118</f>
        <v>34428.072033898308</v>
      </c>
      <c r="X143" s="156">
        <f t="shared" si="46"/>
        <v>1663875</v>
      </c>
      <c r="Y143" s="156">
        <f t="shared" si="47"/>
        <v>1580248.5063559322</v>
      </c>
      <c r="AA143" s="177">
        <f t="shared" si="50"/>
        <v>5050</v>
      </c>
    </row>
    <row r="144" spans="1:27" s="154" customFormat="1" ht="12.75" customHeight="1">
      <c r="A144" s="115">
        <v>2</v>
      </c>
      <c r="B144" s="115">
        <v>3</v>
      </c>
      <c r="C144" s="115">
        <v>4</v>
      </c>
      <c r="D144" s="115">
        <v>15</v>
      </c>
      <c r="E144" s="131">
        <v>241</v>
      </c>
      <c r="F144" s="115">
        <v>14</v>
      </c>
      <c r="G144" s="152">
        <v>2</v>
      </c>
      <c r="H144" s="116">
        <v>35.200000000000003</v>
      </c>
      <c r="I144" s="116">
        <v>69</v>
      </c>
      <c r="J144" s="141">
        <v>70.099999999999994</v>
      </c>
      <c r="K144" s="130">
        <f t="shared" si="43"/>
        <v>70.099999999999994</v>
      </c>
      <c r="L144" s="130">
        <v>43500</v>
      </c>
      <c r="M144" s="118">
        <f t="shared" si="44"/>
        <v>3049349.9999999995</v>
      </c>
      <c r="N144" s="143">
        <v>44000</v>
      </c>
      <c r="O144" s="118">
        <v>2000</v>
      </c>
      <c r="P144" s="578">
        <f>Шахматка!AT95</f>
        <v>48750</v>
      </c>
      <c r="Q144" s="578">
        <f t="shared" si="48"/>
        <v>3417374.9999999995</v>
      </c>
      <c r="R144" s="117" t="s">
        <v>13</v>
      </c>
      <c r="S144" s="118"/>
      <c r="T144" s="116">
        <f t="shared" si="49"/>
        <v>3049349.9999999995</v>
      </c>
      <c r="U144" s="116">
        <v>40930</v>
      </c>
      <c r="V144" s="153">
        <f t="shared" si="51"/>
        <v>45750</v>
      </c>
      <c r="W144" s="153">
        <f>V144-(V144*4.5%)-(V144-U144)*20/120</f>
        <v>42887.916666666664</v>
      </c>
      <c r="X144" s="153">
        <f t="shared" si="46"/>
        <v>3207074.9999999995</v>
      </c>
      <c r="Y144" s="153">
        <f t="shared" si="47"/>
        <v>3006442.958333333</v>
      </c>
      <c r="AA144" s="176">
        <f t="shared" si="50"/>
        <v>14550</v>
      </c>
    </row>
    <row r="145" spans="1:27" s="154" customFormat="1" ht="12.75" customHeight="1">
      <c r="A145" s="115">
        <v>2</v>
      </c>
      <c r="B145" s="115">
        <v>3</v>
      </c>
      <c r="C145" s="115">
        <v>4</v>
      </c>
      <c r="D145" s="115">
        <v>15</v>
      </c>
      <c r="E145" s="131">
        <v>211</v>
      </c>
      <c r="F145" s="115">
        <v>9</v>
      </c>
      <c r="G145" s="158">
        <v>2</v>
      </c>
      <c r="H145" s="116">
        <v>35.200000000000003</v>
      </c>
      <c r="I145" s="116">
        <v>69</v>
      </c>
      <c r="J145" s="141">
        <v>70.099999999999994</v>
      </c>
      <c r="K145" s="116">
        <f t="shared" si="43"/>
        <v>70.099999999999994</v>
      </c>
      <c r="L145" s="118">
        <v>44000</v>
      </c>
      <c r="M145" s="118">
        <f t="shared" si="44"/>
        <v>3084399.9999999995</v>
      </c>
      <c r="N145" s="143">
        <v>44000</v>
      </c>
      <c r="O145" s="118">
        <v>2000</v>
      </c>
      <c r="P145" s="578">
        <f>Шахматка!AT95</f>
        <v>48750</v>
      </c>
      <c r="Q145" s="578">
        <f t="shared" si="48"/>
        <v>3417374.9999999995</v>
      </c>
      <c r="R145" s="117" t="s">
        <v>13</v>
      </c>
      <c r="S145" s="118"/>
      <c r="T145" s="116">
        <f t="shared" si="49"/>
        <v>3084399.9999999995</v>
      </c>
      <c r="U145" s="116">
        <v>40930</v>
      </c>
      <c r="V145" s="153">
        <f t="shared" si="51"/>
        <v>45750</v>
      </c>
      <c r="W145" s="153">
        <f>V145-(V145*4.5%)-(V145-U145)*20/120</f>
        <v>42887.916666666664</v>
      </c>
      <c r="X145" s="153">
        <f t="shared" si="46"/>
        <v>3207074.9999999995</v>
      </c>
      <c r="Y145" s="153">
        <f t="shared" si="47"/>
        <v>3006442.958333333</v>
      </c>
      <c r="AA145" s="176">
        <f t="shared" si="50"/>
        <v>14550</v>
      </c>
    </row>
    <row r="146" spans="1:27" s="157" customFormat="1" ht="12.75" hidden="1" customHeight="1">
      <c r="A146" s="138">
        <v>2</v>
      </c>
      <c r="B146" s="138">
        <v>1</v>
      </c>
      <c r="C146" s="138">
        <v>2</v>
      </c>
      <c r="D146" s="138">
        <v>2</v>
      </c>
      <c r="E146" s="131">
        <v>37</v>
      </c>
      <c r="F146" s="138">
        <v>7</v>
      </c>
      <c r="G146" s="155">
        <v>1</v>
      </c>
      <c r="H146" s="140">
        <v>18.899999999999999</v>
      </c>
      <c r="I146" s="140">
        <v>47.3</v>
      </c>
      <c r="J146" s="141">
        <v>48.2</v>
      </c>
      <c r="K146" s="140">
        <f t="shared" si="43"/>
        <v>48.2</v>
      </c>
      <c r="L146" s="142">
        <v>44500</v>
      </c>
      <c r="M146" s="142">
        <f t="shared" si="44"/>
        <v>2144900</v>
      </c>
      <c r="N146" s="143">
        <v>44000</v>
      </c>
      <c r="O146" s="143">
        <v>2000</v>
      </c>
      <c r="P146" s="130">
        <v>39000</v>
      </c>
      <c r="Q146" s="130">
        <f t="shared" si="48"/>
        <v>1879800</v>
      </c>
      <c r="R146" s="139" t="s">
        <v>49</v>
      </c>
      <c r="S146" s="142"/>
      <c r="T146" s="140">
        <f t="shared" si="49"/>
        <v>2144900</v>
      </c>
      <c r="U146" s="140">
        <v>35000</v>
      </c>
      <c r="V146" s="156">
        <f t="shared" si="51"/>
        <v>36000</v>
      </c>
      <c r="W146" s="156">
        <f>V146-(V146*4.5%)-(V146-U146)*18/118</f>
        <v>34227.457627118645</v>
      </c>
      <c r="X146" s="156">
        <f t="shared" si="46"/>
        <v>1735200</v>
      </c>
      <c r="Y146" s="156">
        <f t="shared" si="47"/>
        <v>1649763.4576271188</v>
      </c>
      <c r="Z146" s="154"/>
      <c r="AA146" s="176">
        <f t="shared" si="50"/>
        <v>4800</v>
      </c>
    </row>
    <row r="147" spans="1:27" s="154" customFormat="1" ht="12.75" customHeight="1">
      <c r="A147" s="115">
        <v>2</v>
      </c>
      <c r="B147" s="115">
        <v>3</v>
      </c>
      <c r="C147" s="115">
        <v>4</v>
      </c>
      <c r="D147" s="115">
        <v>15</v>
      </c>
      <c r="E147" s="131">
        <v>235</v>
      </c>
      <c r="F147" s="115">
        <v>13</v>
      </c>
      <c r="G147" s="158">
        <v>2</v>
      </c>
      <c r="H147" s="116">
        <v>35.200000000000003</v>
      </c>
      <c r="I147" s="116">
        <v>69</v>
      </c>
      <c r="J147" s="141">
        <v>70.099999999999994</v>
      </c>
      <c r="K147" s="165"/>
      <c r="L147" s="165"/>
      <c r="M147" s="165"/>
      <c r="N147" s="143"/>
      <c r="O147" s="165"/>
      <c r="P147" s="578">
        <f>Шахматка!AT95</f>
        <v>48750</v>
      </c>
      <c r="Q147" s="578">
        <f t="shared" si="48"/>
        <v>3417374.9999999995</v>
      </c>
      <c r="R147" s="117" t="s">
        <v>13</v>
      </c>
      <c r="S147" s="165"/>
      <c r="T147" s="165"/>
      <c r="U147" s="116">
        <v>40930</v>
      </c>
      <c r="V147" s="153">
        <f t="shared" si="51"/>
        <v>45750</v>
      </c>
      <c r="W147" s="153">
        <f>V147-(V147*4.5%)-(V147-U147)*20/120</f>
        <v>42887.916666666664</v>
      </c>
      <c r="X147" s="153">
        <f t="shared" si="46"/>
        <v>3207074.9999999995</v>
      </c>
      <c r="Y147" s="153">
        <f t="shared" si="47"/>
        <v>3006442.958333333</v>
      </c>
      <c r="AA147" s="176">
        <f t="shared" si="50"/>
        <v>14550</v>
      </c>
    </row>
    <row r="148" spans="1:27" s="157" customFormat="1" ht="12.75" hidden="1" customHeight="1">
      <c r="A148" s="138">
        <v>2</v>
      </c>
      <c r="B148" s="138">
        <v>1</v>
      </c>
      <c r="C148" s="138">
        <v>3</v>
      </c>
      <c r="D148" s="138">
        <v>3</v>
      </c>
      <c r="E148" s="131">
        <v>45</v>
      </c>
      <c r="F148" s="138">
        <v>8</v>
      </c>
      <c r="G148" s="155">
        <v>1</v>
      </c>
      <c r="H148" s="140">
        <v>18.600000000000001</v>
      </c>
      <c r="I148" s="140">
        <v>43.6</v>
      </c>
      <c r="J148" s="141">
        <v>45.4</v>
      </c>
      <c r="K148" s="116">
        <f t="shared" ref="K148:K179" si="52">J148</f>
        <v>45.4</v>
      </c>
      <c r="L148" s="118">
        <v>44500</v>
      </c>
      <c r="M148" s="118">
        <f t="shared" ref="M148:M179" si="53">K148*L148</f>
        <v>2020300</v>
      </c>
      <c r="N148" s="143">
        <v>45000</v>
      </c>
      <c r="O148" s="118">
        <v>2000</v>
      </c>
      <c r="P148" s="130">
        <v>43500</v>
      </c>
      <c r="Q148" s="130">
        <f t="shared" si="48"/>
        <v>1974900</v>
      </c>
      <c r="R148" s="139" t="s">
        <v>49</v>
      </c>
      <c r="S148" s="136"/>
      <c r="T148" s="116">
        <f t="shared" ref="T148:T160" si="54">L148*K148</f>
        <v>2020300</v>
      </c>
      <c r="U148" s="140">
        <v>40930</v>
      </c>
      <c r="V148" s="156">
        <f t="shared" si="51"/>
        <v>40500</v>
      </c>
      <c r="W148" s="156">
        <f>V148-(V148*4.5%)-(V148-U148)*18/118</f>
        <v>38743.093220338982</v>
      </c>
      <c r="X148" s="156">
        <f t="shared" si="46"/>
        <v>1838700</v>
      </c>
      <c r="Y148" s="156">
        <f t="shared" si="47"/>
        <v>1758936.4322033897</v>
      </c>
      <c r="AA148" s="177">
        <f t="shared" si="50"/>
        <v>9300</v>
      </c>
    </row>
    <row r="149" spans="1:27" s="154" customFormat="1" ht="12.75" customHeight="1">
      <c r="A149" s="115">
        <v>2</v>
      </c>
      <c r="B149" s="115">
        <v>2</v>
      </c>
      <c r="C149" s="115">
        <v>2</v>
      </c>
      <c r="D149" s="115">
        <v>9</v>
      </c>
      <c r="E149" s="131">
        <v>115</v>
      </c>
      <c r="F149" s="115">
        <v>4</v>
      </c>
      <c r="G149" s="152">
        <v>2</v>
      </c>
      <c r="H149" s="116">
        <v>35.200000000000003</v>
      </c>
      <c r="I149" s="116">
        <v>71</v>
      </c>
      <c r="J149" s="141">
        <v>72.099999999999994</v>
      </c>
      <c r="K149" s="116">
        <f t="shared" si="52"/>
        <v>72.099999999999994</v>
      </c>
      <c r="L149" s="118">
        <v>44500</v>
      </c>
      <c r="M149" s="118">
        <f t="shared" si="53"/>
        <v>3208449.9999999995</v>
      </c>
      <c r="N149" s="143">
        <v>42500</v>
      </c>
      <c r="O149" s="118">
        <v>2000</v>
      </c>
      <c r="P149" s="578">
        <f>Шахматка!AA93</f>
        <v>48250</v>
      </c>
      <c r="Q149" s="578">
        <f t="shared" si="48"/>
        <v>3478824.9999999995</v>
      </c>
      <c r="R149" s="117" t="s">
        <v>13</v>
      </c>
      <c r="S149" s="118"/>
      <c r="T149" s="116">
        <f t="shared" si="54"/>
        <v>3208449.9999999995</v>
      </c>
      <c r="U149" s="116">
        <v>40930</v>
      </c>
      <c r="V149" s="153">
        <f t="shared" si="51"/>
        <v>45250</v>
      </c>
      <c r="W149" s="153">
        <f>V149-(V149*4.5%)-(V149-U149)*20/120</f>
        <v>42493.75</v>
      </c>
      <c r="X149" s="153">
        <f t="shared" si="46"/>
        <v>3262524.9999999995</v>
      </c>
      <c r="Y149" s="153">
        <f t="shared" si="47"/>
        <v>3063799.3749999995</v>
      </c>
      <c r="AA149" s="176">
        <f t="shared" si="50"/>
        <v>14050</v>
      </c>
    </row>
    <row r="150" spans="1:27" s="157" customFormat="1" ht="12.75" hidden="1" customHeight="1">
      <c r="A150" s="138">
        <v>2</v>
      </c>
      <c r="B150" s="138">
        <v>1</v>
      </c>
      <c r="C150" s="138">
        <v>2</v>
      </c>
      <c r="D150" s="138">
        <v>2</v>
      </c>
      <c r="E150" s="131">
        <v>58</v>
      </c>
      <c r="F150" s="138">
        <v>10</v>
      </c>
      <c r="G150" s="155">
        <v>1</v>
      </c>
      <c r="H150" s="140">
        <v>18.899999999999999</v>
      </c>
      <c r="I150" s="140">
        <v>47.3</v>
      </c>
      <c r="J150" s="141">
        <v>48.2</v>
      </c>
      <c r="K150" s="116">
        <f t="shared" si="52"/>
        <v>48.2</v>
      </c>
      <c r="L150" s="118">
        <v>44500</v>
      </c>
      <c r="M150" s="118">
        <f t="shared" si="53"/>
        <v>2144900</v>
      </c>
      <c r="N150" s="143">
        <v>44000</v>
      </c>
      <c r="O150" s="118">
        <v>2000</v>
      </c>
      <c r="P150" s="130">
        <v>40500</v>
      </c>
      <c r="Q150" s="130">
        <f t="shared" si="48"/>
        <v>1952100</v>
      </c>
      <c r="R150" s="139" t="s">
        <v>49</v>
      </c>
      <c r="S150" s="118"/>
      <c r="T150" s="116">
        <f t="shared" si="54"/>
        <v>2144900</v>
      </c>
      <c r="U150" s="140">
        <v>40930</v>
      </c>
      <c r="V150" s="156">
        <f t="shared" si="51"/>
        <v>37500</v>
      </c>
      <c r="W150" s="156">
        <f>V150-(V150*4.5%)-(V150-U150)*18/118</f>
        <v>36335.720338983054</v>
      </c>
      <c r="X150" s="156">
        <f t="shared" si="46"/>
        <v>1807500</v>
      </c>
      <c r="Y150" s="156">
        <f t="shared" si="47"/>
        <v>1751381.7203389832</v>
      </c>
      <c r="AA150" s="177">
        <f t="shared" si="50"/>
        <v>6300</v>
      </c>
    </row>
    <row r="151" spans="1:27" s="157" customFormat="1" ht="12.75" hidden="1" customHeight="1">
      <c r="A151" s="138">
        <v>2</v>
      </c>
      <c r="B151" s="138">
        <v>1</v>
      </c>
      <c r="C151" s="138">
        <v>5</v>
      </c>
      <c r="D151" s="138">
        <v>5</v>
      </c>
      <c r="E151" s="131">
        <v>61</v>
      </c>
      <c r="F151" s="138">
        <v>10</v>
      </c>
      <c r="G151" s="155">
        <v>1</v>
      </c>
      <c r="H151" s="140">
        <v>19</v>
      </c>
      <c r="I151" s="140">
        <v>46.5</v>
      </c>
      <c r="J151" s="141">
        <v>47.6</v>
      </c>
      <c r="K151" s="116">
        <f t="shared" si="52"/>
        <v>47.6</v>
      </c>
      <c r="L151" s="118">
        <v>44500</v>
      </c>
      <c r="M151" s="118">
        <f t="shared" si="53"/>
        <v>2118200</v>
      </c>
      <c r="N151" s="143">
        <v>43000</v>
      </c>
      <c r="O151" s="118">
        <v>2000</v>
      </c>
      <c r="P151" s="130">
        <v>38199.58</v>
      </c>
      <c r="Q151" s="130">
        <f t="shared" si="48"/>
        <v>1818300.0080000001</v>
      </c>
      <c r="R151" s="139" t="s">
        <v>49</v>
      </c>
      <c r="S151" s="142"/>
      <c r="T151" s="116">
        <f t="shared" si="54"/>
        <v>2118200</v>
      </c>
      <c r="U151" s="140">
        <v>35000</v>
      </c>
      <c r="V151" s="156">
        <f t="shared" si="51"/>
        <v>35199.58</v>
      </c>
      <c r="W151" s="156">
        <f>V151-(V151*4.5%)-(V151-U151)*18/118</f>
        <v>33585.15449322034</v>
      </c>
      <c r="X151" s="156">
        <f t="shared" si="46"/>
        <v>1675500.0080000001</v>
      </c>
      <c r="Y151" s="156">
        <f t="shared" si="47"/>
        <v>1598653.3538772883</v>
      </c>
      <c r="AA151" s="177">
        <f t="shared" si="50"/>
        <v>3999.5800000000017</v>
      </c>
    </row>
    <row r="152" spans="1:27" s="154" customFormat="1" ht="12.75" customHeight="1">
      <c r="A152" s="115">
        <v>2</v>
      </c>
      <c r="B152" s="115">
        <v>2</v>
      </c>
      <c r="C152" s="115">
        <v>2</v>
      </c>
      <c r="D152" s="115">
        <v>9</v>
      </c>
      <c r="E152" s="131">
        <v>119</v>
      </c>
      <c r="F152" s="115">
        <v>5</v>
      </c>
      <c r="G152" s="152">
        <v>2</v>
      </c>
      <c r="H152" s="116">
        <v>35.200000000000003</v>
      </c>
      <c r="I152" s="116">
        <v>71</v>
      </c>
      <c r="J152" s="141">
        <v>72.099999999999994</v>
      </c>
      <c r="K152" s="116">
        <f t="shared" si="52"/>
        <v>72.099999999999994</v>
      </c>
      <c r="L152" s="118">
        <v>44500</v>
      </c>
      <c r="M152" s="118">
        <f t="shared" si="53"/>
        <v>3208449.9999999995</v>
      </c>
      <c r="N152" s="143">
        <v>42500</v>
      </c>
      <c r="O152" s="118">
        <v>2000</v>
      </c>
      <c r="P152" s="578">
        <f>Шахматка!AA93</f>
        <v>48250</v>
      </c>
      <c r="Q152" s="578">
        <f t="shared" si="48"/>
        <v>3478824.9999999995</v>
      </c>
      <c r="R152" s="281" t="s">
        <v>13</v>
      </c>
      <c r="S152" s="118"/>
      <c r="T152" s="116">
        <f t="shared" si="54"/>
        <v>3208449.9999999995</v>
      </c>
      <c r="U152" s="116">
        <v>40930</v>
      </c>
      <c r="V152" s="153">
        <f t="shared" si="51"/>
        <v>45250</v>
      </c>
      <c r="W152" s="153">
        <f>V152-(V152*4.5%)-(V152-U152)*20/120</f>
        <v>42493.75</v>
      </c>
      <c r="X152" s="153">
        <f t="shared" si="46"/>
        <v>3262524.9999999995</v>
      </c>
      <c r="Y152" s="153">
        <f t="shared" si="47"/>
        <v>3063799.3749999995</v>
      </c>
      <c r="AA152" s="176">
        <f t="shared" si="50"/>
        <v>14050</v>
      </c>
    </row>
    <row r="153" spans="1:27" s="154" customFormat="1" ht="12.75" customHeight="1">
      <c r="A153" s="115">
        <v>2</v>
      </c>
      <c r="B153" s="115">
        <v>2</v>
      </c>
      <c r="C153" s="115">
        <v>2</v>
      </c>
      <c r="D153" s="115">
        <v>9</v>
      </c>
      <c r="E153" s="131">
        <v>135</v>
      </c>
      <c r="F153" s="115">
        <v>9</v>
      </c>
      <c r="G153" s="152">
        <v>2</v>
      </c>
      <c r="H153" s="116">
        <v>35.200000000000003</v>
      </c>
      <c r="I153" s="116">
        <v>71</v>
      </c>
      <c r="J153" s="141">
        <v>72.099999999999994</v>
      </c>
      <c r="K153" s="116">
        <f t="shared" si="52"/>
        <v>72.099999999999994</v>
      </c>
      <c r="L153" s="118">
        <v>44000</v>
      </c>
      <c r="M153" s="118">
        <f t="shared" si="53"/>
        <v>3172399.9999999995</v>
      </c>
      <c r="N153" s="143">
        <v>42500</v>
      </c>
      <c r="O153" s="118">
        <v>2000</v>
      </c>
      <c r="P153" s="578">
        <f>Шахматка!AA95</f>
        <v>50250</v>
      </c>
      <c r="Q153" s="578">
        <f t="shared" si="48"/>
        <v>3623024.9999999995</v>
      </c>
      <c r="R153" s="117" t="s">
        <v>13</v>
      </c>
      <c r="S153" s="118"/>
      <c r="T153" s="116">
        <f t="shared" si="54"/>
        <v>3172399.9999999995</v>
      </c>
      <c r="U153" s="116">
        <v>40930</v>
      </c>
      <c r="V153" s="153">
        <f t="shared" si="51"/>
        <v>47250</v>
      </c>
      <c r="W153" s="153">
        <f>V153-(V153*4.5%)-(V153-U153)*20/120</f>
        <v>44070.416666666664</v>
      </c>
      <c r="X153" s="153">
        <f t="shared" si="46"/>
        <v>3406724.9999999995</v>
      </c>
      <c r="Y153" s="153">
        <f t="shared" si="47"/>
        <v>3177477.041666666</v>
      </c>
      <c r="AA153" s="176">
        <f t="shared" si="50"/>
        <v>16050</v>
      </c>
    </row>
    <row r="154" spans="1:27" s="154" customFormat="1" ht="12.75" customHeight="1">
      <c r="A154" s="115">
        <v>2</v>
      </c>
      <c r="B154" s="115">
        <v>2</v>
      </c>
      <c r="C154" s="115">
        <v>2</v>
      </c>
      <c r="D154" s="115">
        <v>9</v>
      </c>
      <c r="E154" s="131">
        <v>123</v>
      </c>
      <c r="F154" s="115">
        <v>6</v>
      </c>
      <c r="G154" s="158">
        <v>2</v>
      </c>
      <c r="H154" s="116">
        <v>35.200000000000003</v>
      </c>
      <c r="I154" s="116">
        <v>71</v>
      </c>
      <c r="J154" s="141">
        <v>72.099999999999994</v>
      </c>
      <c r="K154" s="116">
        <f t="shared" si="52"/>
        <v>72.099999999999994</v>
      </c>
      <c r="L154" s="118">
        <v>44000</v>
      </c>
      <c r="M154" s="118">
        <f t="shared" si="53"/>
        <v>3172399.9999999995</v>
      </c>
      <c r="N154" s="143">
        <v>42500</v>
      </c>
      <c r="O154" s="118">
        <v>2000</v>
      </c>
      <c r="P154" s="578">
        <f>Шахматка!AA95</f>
        <v>50250</v>
      </c>
      <c r="Q154" s="578">
        <f t="shared" si="48"/>
        <v>3623024.9999999995</v>
      </c>
      <c r="R154" s="117" t="s">
        <v>13</v>
      </c>
      <c r="S154" s="118"/>
      <c r="T154" s="116">
        <f t="shared" si="54"/>
        <v>3172399.9999999995</v>
      </c>
      <c r="U154" s="116">
        <v>40930</v>
      </c>
      <c r="V154" s="153">
        <f t="shared" si="51"/>
        <v>47250</v>
      </c>
      <c r="W154" s="153">
        <f>V154-(V154*4.5%)-(V154-U154)*20/120</f>
        <v>44070.416666666664</v>
      </c>
      <c r="X154" s="153">
        <f t="shared" si="46"/>
        <v>3406724.9999999995</v>
      </c>
      <c r="Y154" s="153">
        <f t="shared" si="47"/>
        <v>3177477.041666666</v>
      </c>
      <c r="AA154" s="176">
        <f t="shared" si="50"/>
        <v>16050</v>
      </c>
    </row>
    <row r="155" spans="1:27" s="157" customFormat="1" ht="12.75" hidden="1" customHeight="1">
      <c r="A155" s="138">
        <v>2</v>
      </c>
      <c r="B155" s="138">
        <v>1</v>
      </c>
      <c r="C155" s="138">
        <v>4</v>
      </c>
      <c r="D155" s="138">
        <v>4</v>
      </c>
      <c r="E155" s="131">
        <v>74</v>
      </c>
      <c r="F155" s="138">
        <v>12</v>
      </c>
      <c r="G155" s="155">
        <v>1</v>
      </c>
      <c r="H155" s="140">
        <v>19</v>
      </c>
      <c r="I155" s="140">
        <v>44.8</v>
      </c>
      <c r="J155" s="141">
        <v>45.9</v>
      </c>
      <c r="K155" s="123">
        <f t="shared" si="52"/>
        <v>45.9</v>
      </c>
      <c r="L155" s="136">
        <v>44000</v>
      </c>
      <c r="M155" s="136">
        <f t="shared" si="53"/>
        <v>2019600</v>
      </c>
      <c r="N155" s="137">
        <v>44000</v>
      </c>
      <c r="O155" s="137">
        <v>2000</v>
      </c>
      <c r="P155" s="130">
        <v>39250</v>
      </c>
      <c r="Q155" s="130">
        <f t="shared" si="48"/>
        <v>1801575</v>
      </c>
      <c r="R155" s="144" t="s">
        <v>49</v>
      </c>
      <c r="S155" s="142"/>
      <c r="T155" s="123">
        <f t="shared" si="54"/>
        <v>2019600</v>
      </c>
      <c r="U155" s="140">
        <v>35000</v>
      </c>
      <c r="V155" s="156">
        <f>P155</f>
        <v>39250</v>
      </c>
      <c r="W155" s="156">
        <f>V155-(V155*4.5%)-(V155-U155)*18/118</f>
        <v>36835.444915254237</v>
      </c>
      <c r="X155" s="156">
        <f t="shared" si="46"/>
        <v>1801575</v>
      </c>
      <c r="Y155" s="156">
        <f t="shared" si="47"/>
        <v>1690746.9216101693</v>
      </c>
      <c r="AA155" s="176">
        <f t="shared" si="50"/>
        <v>8050</v>
      </c>
    </row>
    <row r="156" spans="1:27" s="162" customFormat="1" ht="12.75" hidden="1" customHeight="1">
      <c r="A156" s="180">
        <v>2</v>
      </c>
      <c r="B156" s="180">
        <v>1</v>
      </c>
      <c r="C156" s="180">
        <v>6</v>
      </c>
      <c r="D156" s="180">
        <v>6</v>
      </c>
      <c r="E156" s="182">
        <v>76</v>
      </c>
      <c r="F156" s="180">
        <v>12</v>
      </c>
      <c r="G156" s="183">
        <v>2</v>
      </c>
      <c r="H156" s="123">
        <v>35.799999999999997</v>
      </c>
      <c r="I156" s="123">
        <v>73.900000000000006</v>
      </c>
      <c r="J156" s="184">
        <v>78.099999999999994</v>
      </c>
      <c r="K156" s="116">
        <f t="shared" si="52"/>
        <v>78.099999999999994</v>
      </c>
      <c r="L156" s="118">
        <v>43500</v>
      </c>
      <c r="M156" s="118">
        <f t="shared" si="53"/>
        <v>3397349.9999999995</v>
      </c>
      <c r="N156" s="143">
        <v>42500</v>
      </c>
      <c r="O156" s="118">
        <v>2000</v>
      </c>
      <c r="P156" s="133">
        <v>40250</v>
      </c>
      <c r="Q156" s="133">
        <f t="shared" si="48"/>
        <v>3143525</v>
      </c>
      <c r="R156" s="181" t="s">
        <v>100</v>
      </c>
      <c r="S156" s="118"/>
      <c r="T156" s="116">
        <f t="shared" si="54"/>
        <v>3397349.9999999995</v>
      </c>
      <c r="U156" s="123">
        <v>40930</v>
      </c>
      <c r="V156" s="153">
        <f>P156</f>
        <v>40250</v>
      </c>
      <c r="W156" s="153">
        <f>V156-(V156*4.5%)</f>
        <v>38438.75</v>
      </c>
      <c r="X156" s="185">
        <f t="shared" si="46"/>
        <v>3143525</v>
      </c>
      <c r="Y156" s="153">
        <f t="shared" si="47"/>
        <v>3002066.375</v>
      </c>
      <c r="AA156" s="186">
        <f t="shared" si="50"/>
        <v>9050</v>
      </c>
    </row>
    <row r="157" spans="1:27" s="154" customFormat="1" ht="12.75" customHeight="1">
      <c r="A157" s="115">
        <v>2</v>
      </c>
      <c r="B157" s="115">
        <v>2</v>
      </c>
      <c r="C157" s="115">
        <v>2</v>
      </c>
      <c r="D157" s="115">
        <v>9</v>
      </c>
      <c r="E157" s="131">
        <v>127</v>
      </c>
      <c r="F157" s="115">
        <v>7</v>
      </c>
      <c r="G157" s="158">
        <v>2</v>
      </c>
      <c r="H157" s="116">
        <v>35.200000000000003</v>
      </c>
      <c r="I157" s="116">
        <v>71</v>
      </c>
      <c r="J157" s="141">
        <v>72.099999999999994</v>
      </c>
      <c r="K157" s="116">
        <f t="shared" si="52"/>
        <v>72.099999999999994</v>
      </c>
      <c r="L157" s="118">
        <v>44000</v>
      </c>
      <c r="M157" s="118">
        <f t="shared" si="53"/>
        <v>3172399.9999999995</v>
      </c>
      <c r="N157" s="143">
        <v>42500</v>
      </c>
      <c r="O157" s="118">
        <v>2000</v>
      </c>
      <c r="P157" s="578">
        <f>Шахматка!AA95</f>
        <v>50250</v>
      </c>
      <c r="Q157" s="578">
        <f t="shared" si="48"/>
        <v>3623024.9999999995</v>
      </c>
      <c r="R157" s="117" t="s">
        <v>13</v>
      </c>
      <c r="S157" s="118"/>
      <c r="T157" s="116">
        <f t="shared" si="54"/>
        <v>3172399.9999999995</v>
      </c>
      <c r="U157" s="116">
        <v>40930</v>
      </c>
      <c r="V157" s="153">
        <f>P157-3000</f>
        <v>47250</v>
      </c>
      <c r="W157" s="153">
        <f>V157-(V157*4.5%)-(V157-U157)*20/120</f>
        <v>44070.416666666664</v>
      </c>
      <c r="X157" s="153">
        <f t="shared" si="46"/>
        <v>3406724.9999999995</v>
      </c>
      <c r="Y157" s="153">
        <f t="shared" si="47"/>
        <v>3177477.041666666</v>
      </c>
      <c r="AA157" s="176">
        <f t="shared" si="50"/>
        <v>16050</v>
      </c>
    </row>
    <row r="158" spans="1:27" s="157" customFormat="1" ht="12.75" hidden="1" customHeight="1">
      <c r="A158" s="138">
        <v>2</v>
      </c>
      <c r="B158" s="138">
        <v>1</v>
      </c>
      <c r="C158" s="138">
        <v>6</v>
      </c>
      <c r="D158" s="138">
        <v>6</v>
      </c>
      <c r="E158" s="131">
        <v>90</v>
      </c>
      <c r="F158" s="138">
        <v>14</v>
      </c>
      <c r="G158" s="163">
        <v>2</v>
      </c>
      <c r="H158" s="140">
        <v>35.799999999999997</v>
      </c>
      <c r="I158" s="140">
        <v>73.900000000000006</v>
      </c>
      <c r="J158" s="141">
        <v>78.099999999999994</v>
      </c>
      <c r="K158" s="116">
        <f t="shared" si="52"/>
        <v>78.099999999999994</v>
      </c>
      <c r="L158" s="118">
        <v>43500</v>
      </c>
      <c r="M158" s="118">
        <f t="shared" si="53"/>
        <v>3397349.9999999995</v>
      </c>
      <c r="N158" s="143">
        <v>42500</v>
      </c>
      <c r="O158" s="118">
        <v>2000</v>
      </c>
      <c r="P158" s="130">
        <v>37250</v>
      </c>
      <c r="Q158" s="130">
        <f t="shared" si="48"/>
        <v>2909225</v>
      </c>
      <c r="R158" s="139" t="s">
        <v>49</v>
      </c>
      <c r="S158" s="118"/>
      <c r="T158" s="116">
        <f t="shared" si="54"/>
        <v>3397349.9999999995</v>
      </c>
      <c r="U158" s="140">
        <v>40930</v>
      </c>
      <c r="V158" s="156">
        <f>P158-3000</f>
        <v>34250</v>
      </c>
      <c r="W158" s="156">
        <f>V158-(V158*4.5%)-(V158-U158)*18/118</f>
        <v>33727.733050847455</v>
      </c>
      <c r="X158" s="156">
        <f t="shared" si="46"/>
        <v>2674925</v>
      </c>
      <c r="Y158" s="156">
        <f t="shared" si="47"/>
        <v>2634135.9512711861</v>
      </c>
      <c r="AA158" s="177">
        <f t="shared" si="50"/>
        <v>3050</v>
      </c>
    </row>
    <row r="159" spans="1:27" s="162" customFormat="1" ht="12.75" hidden="1" customHeight="1">
      <c r="A159" s="180">
        <v>2</v>
      </c>
      <c r="B159" s="180">
        <v>1</v>
      </c>
      <c r="C159" s="180">
        <v>1</v>
      </c>
      <c r="D159" s="180">
        <v>1</v>
      </c>
      <c r="E159" s="182">
        <v>92</v>
      </c>
      <c r="F159" s="180">
        <v>15</v>
      </c>
      <c r="G159" s="383">
        <v>1</v>
      </c>
      <c r="H159" s="123">
        <v>19.5</v>
      </c>
      <c r="I159" s="123">
        <v>45.1</v>
      </c>
      <c r="J159" s="184">
        <v>46.5</v>
      </c>
      <c r="K159" s="116">
        <f t="shared" si="52"/>
        <v>46.5</v>
      </c>
      <c r="L159" s="118">
        <v>44000</v>
      </c>
      <c r="M159" s="118">
        <f t="shared" si="53"/>
        <v>2046000</v>
      </c>
      <c r="N159" s="143">
        <v>43000</v>
      </c>
      <c r="O159" s="118">
        <v>2000</v>
      </c>
      <c r="P159" s="133">
        <v>41000</v>
      </c>
      <c r="Q159" s="133">
        <f t="shared" si="48"/>
        <v>1906500</v>
      </c>
      <c r="R159" s="181" t="s">
        <v>100</v>
      </c>
      <c r="S159" s="118"/>
      <c r="T159" s="116">
        <f t="shared" si="54"/>
        <v>2046000</v>
      </c>
      <c r="U159" s="123">
        <v>40930</v>
      </c>
      <c r="V159" s="153">
        <f>P159</f>
        <v>41000</v>
      </c>
      <c r="W159" s="153">
        <f>V159-(V159*4.5%)</f>
        <v>39155</v>
      </c>
      <c r="X159" s="185">
        <f t="shared" si="46"/>
        <v>1906500</v>
      </c>
      <c r="Y159" s="153">
        <f t="shared" si="47"/>
        <v>1820707.5</v>
      </c>
      <c r="AA159" s="186">
        <f t="shared" si="50"/>
        <v>9800</v>
      </c>
    </row>
    <row r="160" spans="1:27" s="157" customFormat="1" ht="12.75" hidden="1" customHeight="1">
      <c r="A160" s="138">
        <v>2</v>
      </c>
      <c r="B160" s="138">
        <v>1</v>
      </c>
      <c r="C160" s="138">
        <v>2</v>
      </c>
      <c r="D160" s="138">
        <v>2</v>
      </c>
      <c r="E160" s="131">
        <v>93</v>
      </c>
      <c r="F160" s="138">
        <v>15</v>
      </c>
      <c r="G160" s="163">
        <v>1</v>
      </c>
      <c r="H160" s="116">
        <v>18.899999999999999</v>
      </c>
      <c r="I160" s="116">
        <v>47.3</v>
      </c>
      <c r="J160" s="141">
        <v>48.2</v>
      </c>
      <c r="K160" s="116">
        <f t="shared" si="52"/>
        <v>48.2</v>
      </c>
      <c r="L160" s="118">
        <v>44000</v>
      </c>
      <c r="M160" s="118">
        <f t="shared" si="53"/>
        <v>2120800</v>
      </c>
      <c r="N160" s="143">
        <v>44000</v>
      </c>
      <c r="O160" s="118">
        <v>2000</v>
      </c>
      <c r="P160" s="130">
        <v>47000</v>
      </c>
      <c r="Q160" s="130">
        <f t="shared" si="48"/>
        <v>2265400</v>
      </c>
      <c r="R160" s="144" t="s">
        <v>49</v>
      </c>
      <c r="S160" s="118"/>
      <c r="T160" s="116">
        <f t="shared" si="54"/>
        <v>2120800</v>
      </c>
      <c r="U160" s="116">
        <v>40930</v>
      </c>
      <c r="V160" s="153">
        <f>P160-3000</f>
        <v>44000</v>
      </c>
      <c r="W160" s="153">
        <f>V160-(V160*4.5%)-(V160-U160)*20/120</f>
        <v>41508.333333333336</v>
      </c>
      <c r="X160" s="153">
        <f t="shared" si="46"/>
        <v>2120800</v>
      </c>
      <c r="Y160" s="153">
        <f t="shared" si="47"/>
        <v>2000701.666666667</v>
      </c>
      <c r="Z160" s="154"/>
      <c r="AA160" s="176">
        <f t="shared" si="50"/>
        <v>12800</v>
      </c>
    </row>
    <row r="161" spans="1:27" s="157" customFormat="1" ht="12.75" hidden="1" customHeight="1">
      <c r="A161" s="138">
        <v>2</v>
      </c>
      <c r="B161" s="138">
        <v>1</v>
      </c>
      <c r="C161" s="138">
        <v>4</v>
      </c>
      <c r="D161" s="138">
        <v>4</v>
      </c>
      <c r="E161" s="131">
        <v>95</v>
      </c>
      <c r="F161" s="138">
        <v>15</v>
      </c>
      <c r="G161" s="163">
        <v>1</v>
      </c>
      <c r="H161" s="140">
        <v>19</v>
      </c>
      <c r="I161" s="140">
        <v>44.8</v>
      </c>
      <c r="J161" s="141">
        <v>45.9</v>
      </c>
      <c r="K161" s="140">
        <f t="shared" si="52"/>
        <v>45.9</v>
      </c>
      <c r="L161" s="142">
        <v>43000</v>
      </c>
      <c r="M161" s="142">
        <f t="shared" si="53"/>
        <v>1973700</v>
      </c>
      <c r="N161" s="143">
        <v>42000</v>
      </c>
      <c r="O161" s="143"/>
      <c r="P161" s="130"/>
      <c r="Q161" s="147">
        <f>N161*J161</f>
        <v>1927800</v>
      </c>
      <c r="R161" s="144" t="s">
        <v>49</v>
      </c>
      <c r="S161" s="142"/>
      <c r="T161" s="140"/>
      <c r="U161" s="140"/>
      <c r="V161" s="164"/>
      <c r="W161" s="164"/>
      <c r="X161" s="156">
        <f t="shared" si="46"/>
        <v>0</v>
      </c>
      <c r="Y161" s="156">
        <f t="shared" si="47"/>
        <v>0</v>
      </c>
      <c r="Z161" s="154"/>
      <c r="AA161" s="176">
        <f t="shared" si="50"/>
        <v>-31200</v>
      </c>
    </row>
    <row r="162" spans="1:27" s="157" customFormat="1" ht="12.75" hidden="1" customHeight="1">
      <c r="A162" s="138">
        <v>2</v>
      </c>
      <c r="B162" s="138">
        <v>2</v>
      </c>
      <c r="C162" s="138">
        <v>2</v>
      </c>
      <c r="D162" s="138">
        <v>9</v>
      </c>
      <c r="E162" s="131">
        <v>107</v>
      </c>
      <c r="F162" s="138">
        <v>2</v>
      </c>
      <c r="G162" s="163">
        <v>2</v>
      </c>
      <c r="H162" s="140">
        <v>35.200000000000003</v>
      </c>
      <c r="I162" s="140">
        <v>69.400000000000006</v>
      </c>
      <c r="J162" s="141">
        <v>70.5</v>
      </c>
      <c r="K162" s="116">
        <f t="shared" si="52"/>
        <v>70.5</v>
      </c>
      <c r="L162" s="118">
        <v>44500</v>
      </c>
      <c r="M162" s="118">
        <f t="shared" si="53"/>
        <v>3137250</v>
      </c>
      <c r="N162" s="143">
        <v>40500</v>
      </c>
      <c r="O162" s="118">
        <v>2000</v>
      </c>
      <c r="P162" s="130">
        <v>34750</v>
      </c>
      <c r="Q162" s="130">
        <f t="shared" ref="Q162:Q207" si="55">P162*J162</f>
        <v>2449875</v>
      </c>
      <c r="R162" s="139" t="s">
        <v>49</v>
      </c>
      <c r="S162" s="142"/>
      <c r="T162" s="116">
        <f t="shared" ref="T162:T193" si="56">L162*K162</f>
        <v>3137250</v>
      </c>
      <c r="U162" s="140">
        <v>35000</v>
      </c>
      <c r="V162" s="156">
        <f>P162-3000</f>
        <v>31750</v>
      </c>
      <c r="W162" s="175">
        <f>V162-(V162*4.5%)-(V162-U162)*18/118</f>
        <v>30817.012711864405</v>
      </c>
      <c r="X162" s="156">
        <f t="shared" si="46"/>
        <v>2238375</v>
      </c>
      <c r="Y162" s="156">
        <f t="shared" si="47"/>
        <v>2172599.3961864407</v>
      </c>
      <c r="AA162" s="177">
        <f t="shared" si="50"/>
        <v>550</v>
      </c>
    </row>
    <row r="163" spans="1:27" s="157" customFormat="1" ht="12.75" hidden="1" customHeight="1">
      <c r="A163" s="170">
        <v>2</v>
      </c>
      <c r="B163" s="170">
        <v>2</v>
      </c>
      <c r="C163" s="170">
        <v>3</v>
      </c>
      <c r="D163" s="170">
        <v>10</v>
      </c>
      <c r="E163" s="171">
        <v>108</v>
      </c>
      <c r="F163" s="170">
        <v>2</v>
      </c>
      <c r="G163" s="172">
        <v>2</v>
      </c>
      <c r="H163" s="173">
        <v>35.200000000000003</v>
      </c>
      <c r="I163" s="173">
        <v>69.5</v>
      </c>
      <c r="J163" s="174">
        <v>70.599999999999994</v>
      </c>
      <c r="K163" s="173">
        <f t="shared" si="52"/>
        <v>70.599999999999994</v>
      </c>
      <c r="L163" s="175">
        <v>44500</v>
      </c>
      <c r="M163" s="175">
        <f t="shared" si="53"/>
        <v>3141699.9999999995</v>
      </c>
      <c r="N163" s="143">
        <v>40500</v>
      </c>
      <c r="O163" s="130">
        <v>2000</v>
      </c>
      <c r="P163" s="130">
        <v>35500</v>
      </c>
      <c r="Q163" s="130">
        <f t="shared" si="55"/>
        <v>2506300</v>
      </c>
      <c r="R163" s="144" t="s">
        <v>49</v>
      </c>
      <c r="S163" s="175"/>
      <c r="T163" s="123">
        <f t="shared" si="56"/>
        <v>3141699.9999999995</v>
      </c>
      <c r="U163" s="173">
        <v>35000</v>
      </c>
      <c r="V163" s="156">
        <f>P163</f>
        <v>35500</v>
      </c>
      <c r="W163" s="156">
        <f>V163-(V163*4.5%)-(V163-U163)*18/118</f>
        <v>33826.228813559319</v>
      </c>
      <c r="X163" s="156">
        <f t="shared" si="46"/>
        <v>2506300</v>
      </c>
      <c r="Y163" s="156">
        <f t="shared" si="47"/>
        <v>2388131.7542372877</v>
      </c>
      <c r="Z163" s="154"/>
      <c r="AA163" s="176">
        <f t="shared" si="50"/>
        <v>4300</v>
      </c>
    </row>
    <row r="164" spans="1:27" s="154" customFormat="1" ht="12.75" customHeight="1">
      <c r="A164" s="115">
        <v>2</v>
      </c>
      <c r="B164" s="115">
        <v>2</v>
      </c>
      <c r="C164" s="115">
        <v>3</v>
      </c>
      <c r="D164" s="115">
        <v>10</v>
      </c>
      <c r="E164" s="131">
        <v>152</v>
      </c>
      <c r="F164" s="115">
        <v>13</v>
      </c>
      <c r="G164" s="152">
        <v>2</v>
      </c>
      <c r="H164" s="116">
        <v>35.200000000000003</v>
      </c>
      <c r="I164" s="116">
        <v>71.099999999999994</v>
      </c>
      <c r="J164" s="141">
        <v>72.2</v>
      </c>
      <c r="K164" s="116">
        <f t="shared" si="52"/>
        <v>72.2</v>
      </c>
      <c r="L164" s="118">
        <v>43500</v>
      </c>
      <c r="M164" s="118">
        <f t="shared" si="53"/>
        <v>3140700</v>
      </c>
      <c r="N164" s="143">
        <v>42500</v>
      </c>
      <c r="O164" s="118">
        <v>2000</v>
      </c>
      <c r="P164" s="578">
        <f>Шахматка!AD95</f>
        <v>47250</v>
      </c>
      <c r="Q164" s="578">
        <f t="shared" si="55"/>
        <v>3411450</v>
      </c>
      <c r="R164" s="117" t="s">
        <v>13</v>
      </c>
      <c r="S164" s="118"/>
      <c r="T164" s="116">
        <f t="shared" si="56"/>
        <v>3140700</v>
      </c>
      <c r="U164" s="116">
        <v>40930</v>
      </c>
      <c r="V164" s="153">
        <f t="shared" ref="V164:V183" si="57">P164-3000</f>
        <v>44250</v>
      </c>
      <c r="W164" s="153">
        <f t="shared" ref="W164:W177" si="58">V164-(V164*4.5%)-(V164-U164)*20/120</f>
        <v>41705.416666666664</v>
      </c>
      <c r="X164" s="153">
        <f t="shared" si="46"/>
        <v>3194850</v>
      </c>
      <c r="Y164" s="153">
        <f t="shared" si="47"/>
        <v>3011131.0833333335</v>
      </c>
      <c r="AA164" s="176">
        <f t="shared" si="50"/>
        <v>13050</v>
      </c>
    </row>
    <row r="165" spans="1:27" s="154" customFormat="1" ht="12.75" customHeight="1">
      <c r="A165" s="115">
        <v>2</v>
      </c>
      <c r="B165" s="115">
        <v>2</v>
      </c>
      <c r="C165" s="115">
        <v>3</v>
      </c>
      <c r="D165" s="115">
        <v>10</v>
      </c>
      <c r="E165" s="131">
        <v>128</v>
      </c>
      <c r="F165" s="115">
        <v>7</v>
      </c>
      <c r="G165" s="158">
        <v>2</v>
      </c>
      <c r="H165" s="116">
        <v>35.200000000000003</v>
      </c>
      <c r="I165" s="116">
        <v>71.099999999999994</v>
      </c>
      <c r="J165" s="141">
        <v>72.2</v>
      </c>
      <c r="K165" s="116">
        <f t="shared" si="52"/>
        <v>72.2</v>
      </c>
      <c r="L165" s="118">
        <v>44000</v>
      </c>
      <c r="M165" s="118">
        <f t="shared" si="53"/>
        <v>3176800</v>
      </c>
      <c r="N165" s="143">
        <v>42500</v>
      </c>
      <c r="O165" s="118">
        <v>2000</v>
      </c>
      <c r="P165" s="578">
        <f>Шахматка!AD95</f>
        <v>47250</v>
      </c>
      <c r="Q165" s="578">
        <f t="shared" si="55"/>
        <v>3411450</v>
      </c>
      <c r="R165" s="117" t="s">
        <v>13</v>
      </c>
      <c r="S165" s="118"/>
      <c r="T165" s="116">
        <f t="shared" si="56"/>
        <v>3176800</v>
      </c>
      <c r="U165" s="116">
        <v>40930</v>
      </c>
      <c r="V165" s="153">
        <f t="shared" si="57"/>
        <v>44250</v>
      </c>
      <c r="W165" s="153">
        <f t="shared" si="58"/>
        <v>41705.416666666664</v>
      </c>
      <c r="X165" s="153">
        <f t="shared" si="46"/>
        <v>3194850</v>
      </c>
      <c r="Y165" s="153">
        <f t="shared" si="47"/>
        <v>3011131.0833333335</v>
      </c>
      <c r="AA165" s="176">
        <f t="shared" si="50"/>
        <v>13050</v>
      </c>
    </row>
    <row r="166" spans="1:27" s="154" customFormat="1" ht="12.75" customHeight="1">
      <c r="A166" s="115">
        <v>2</v>
      </c>
      <c r="B166" s="115">
        <v>2</v>
      </c>
      <c r="C166" s="115">
        <v>3</v>
      </c>
      <c r="D166" s="115">
        <v>10</v>
      </c>
      <c r="E166" s="131">
        <v>140</v>
      </c>
      <c r="F166" s="115">
        <v>10</v>
      </c>
      <c r="G166" s="158">
        <v>2</v>
      </c>
      <c r="H166" s="116">
        <v>35.200000000000003</v>
      </c>
      <c r="I166" s="116">
        <v>71.099999999999994</v>
      </c>
      <c r="J166" s="141">
        <v>72.2</v>
      </c>
      <c r="K166" s="116">
        <f t="shared" si="52"/>
        <v>72.2</v>
      </c>
      <c r="L166" s="118">
        <v>44000</v>
      </c>
      <c r="M166" s="118">
        <f t="shared" si="53"/>
        <v>3176800</v>
      </c>
      <c r="N166" s="143">
        <v>42500</v>
      </c>
      <c r="O166" s="118">
        <v>2000</v>
      </c>
      <c r="P166" s="578">
        <f>Шахматка!AD95</f>
        <v>47250</v>
      </c>
      <c r="Q166" s="578">
        <f t="shared" si="55"/>
        <v>3411450</v>
      </c>
      <c r="R166" s="117" t="s">
        <v>13</v>
      </c>
      <c r="S166" s="118"/>
      <c r="T166" s="116">
        <f t="shared" si="56"/>
        <v>3176800</v>
      </c>
      <c r="U166" s="116">
        <v>40930</v>
      </c>
      <c r="V166" s="153">
        <f t="shared" si="57"/>
        <v>44250</v>
      </c>
      <c r="W166" s="153">
        <f t="shared" si="58"/>
        <v>41705.416666666664</v>
      </c>
      <c r="X166" s="153">
        <f t="shared" si="46"/>
        <v>3194850</v>
      </c>
      <c r="Y166" s="153">
        <f t="shared" si="47"/>
        <v>3011131.0833333335</v>
      </c>
    </row>
    <row r="167" spans="1:27" s="154" customFormat="1" ht="12.75" customHeight="1">
      <c r="A167" s="115">
        <v>2</v>
      </c>
      <c r="B167" s="115">
        <v>2</v>
      </c>
      <c r="C167" s="115">
        <v>3</v>
      </c>
      <c r="D167" s="115">
        <v>10</v>
      </c>
      <c r="E167" s="131">
        <v>144</v>
      </c>
      <c r="F167" s="115">
        <v>11</v>
      </c>
      <c r="G167" s="158">
        <v>2</v>
      </c>
      <c r="H167" s="116">
        <v>35.200000000000003</v>
      </c>
      <c r="I167" s="116">
        <v>71.099999999999994</v>
      </c>
      <c r="J167" s="141">
        <v>72.2</v>
      </c>
      <c r="K167" s="116">
        <f t="shared" si="52"/>
        <v>72.2</v>
      </c>
      <c r="L167" s="118">
        <v>43500</v>
      </c>
      <c r="M167" s="118">
        <f t="shared" si="53"/>
        <v>3140700</v>
      </c>
      <c r="N167" s="143">
        <v>42500</v>
      </c>
      <c r="O167" s="118">
        <v>2000</v>
      </c>
      <c r="P167" s="578">
        <f>Шахматка!AD95</f>
        <v>47250</v>
      </c>
      <c r="Q167" s="578">
        <f t="shared" si="55"/>
        <v>3411450</v>
      </c>
      <c r="R167" s="117" t="s">
        <v>13</v>
      </c>
      <c r="S167" s="118"/>
      <c r="T167" s="116">
        <f t="shared" si="56"/>
        <v>3140700</v>
      </c>
      <c r="U167" s="116">
        <v>40930</v>
      </c>
      <c r="V167" s="153">
        <f t="shared" si="57"/>
        <v>44250</v>
      </c>
      <c r="W167" s="153">
        <f t="shared" si="58"/>
        <v>41705.416666666664</v>
      </c>
      <c r="X167" s="153">
        <f t="shared" si="46"/>
        <v>3194850</v>
      </c>
      <c r="Y167" s="153">
        <f t="shared" si="47"/>
        <v>3011131.0833333335</v>
      </c>
      <c r="AA167" s="176">
        <f t="shared" ref="AA167:AA189" si="59">V167-$AA$1</f>
        <v>13050</v>
      </c>
    </row>
    <row r="168" spans="1:27" s="154" customFormat="1" ht="12.75" customHeight="1">
      <c r="A168" s="115">
        <v>2</v>
      </c>
      <c r="B168" s="115">
        <v>2</v>
      </c>
      <c r="C168" s="115">
        <v>3</v>
      </c>
      <c r="D168" s="115">
        <v>10</v>
      </c>
      <c r="E168" s="131">
        <v>164</v>
      </c>
      <c r="F168" s="115">
        <v>16</v>
      </c>
      <c r="G168" s="158">
        <v>2</v>
      </c>
      <c r="H168" s="116">
        <v>35.200000000000003</v>
      </c>
      <c r="I168" s="116">
        <v>71.099999999999994</v>
      </c>
      <c r="J168" s="141">
        <v>72.2</v>
      </c>
      <c r="K168" s="116">
        <f t="shared" si="52"/>
        <v>72.2</v>
      </c>
      <c r="L168" s="118">
        <v>43000</v>
      </c>
      <c r="M168" s="118">
        <f t="shared" si="53"/>
        <v>3104600</v>
      </c>
      <c r="N168" s="143">
        <v>42500</v>
      </c>
      <c r="O168" s="118">
        <v>2000</v>
      </c>
      <c r="P168" s="578">
        <f>Шахматка!AD95</f>
        <v>47250</v>
      </c>
      <c r="Q168" s="578">
        <f t="shared" si="55"/>
        <v>3411450</v>
      </c>
      <c r="R168" s="117" t="s">
        <v>13</v>
      </c>
      <c r="S168" s="118"/>
      <c r="T168" s="116">
        <f t="shared" si="56"/>
        <v>3104600</v>
      </c>
      <c r="U168" s="116">
        <v>40930</v>
      </c>
      <c r="V168" s="153">
        <f t="shared" si="57"/>
        <v>44250</v>
      </c>
      <c r="W168" s="153">
        <f t="shared" si="58"/>
        <v>41705.416666666664</v>
      </c>
      <c r="X168" s="153">
        <f t="shared" si="46"/>
        <v>3194850</v>
      </c>
      <c r="Y168" s="153">
        <f t="shared" si="47"/>
        <v>3011131.0833333335</v>
      </c>
      <c r="AA168" s="176">
        <f t="shared" si="59"/>
        <v>13050</v>
      </c>
    </row>
    <row r="169" spans="1:27" s="157" customFormat="1" ht="12.75" hidden="1" customHeight="1">
      <c r="A169" s="138">
        <v>2</v>
      </c>
      <c r="B169" s="138">
        <v>2</v>
      </c>
      <c r="C169" s="138">
        <v>3</v>
      </c>
      <c r="D169" s="138">
        <v>10</v>
      </c>
      <c r="E169" s="131">
        <v>120</v>
      </c>
      <c r="F169" s="138">
        <v>5</v>
      </c>
      <c r="G169" s="155">
        <v>2</v>
      </c>
      <c r="H169" s="116">
        <v>35.200000000000003</v>
      </c>
      <c r="I169" s="116">
        <v>71.099999999999994</v>
      </c>
      <c r="J169" s="141">
        <v>72.2</v>
      </c>
      <c r="K169" s="116">
        <f t="shared" si="52"/>
        <v>72.2</v>
      </c>
      <c r="L169" s="118">
        <v>44500</v>
      </c>
      <c r="M169" s="118">
        <f t="shared" si="53"/>
        <v>3212900</v>
      </c>
      <c r="N169" s="143">
        <v>42500</v>
      </c>
      <c r="O169" s="118">
        <v>2000</v>
      </c>
      <c r="P169" s="130">
        <v>41750</v>
      </c>
      <c r="Q169" s="130">
        <f t="shared" si="55"/>
        <v>3014350</v>
      </c>
      <c r="R169" s="144" t="s">
        <v>49</v>
      </c>
      <c r="S169" s="118"/>
      <c r="T169" s="116">
        <f t="shared" si="56"/>
        <v>3212900</v>
      </c>
      <c r="U169" s="140">
        <v>40930</v>
      </c>
      <c r="V169" s="153">
        <f t="shared" si="57"/>
        <v>38750</v>
      </c>
      <c r="W169" s="153">
        <f t="shared" si="58"/>
        <v>37369.583333333336</v>
      </c>
      <c r="X169" s="153">
        <f t="shared" si="46"/>
        <v>2797750</v>
      </c>
      <c r="Y169" s="153">
        <f t="shared" si="47"/>
        <v>2698083.916666667</v>
      </c>
      <c r="AA169" s="177">
        <f t="shared" si="59"/>
        <v>7550</v>
      </c>
    </row>
    <row r="170" spans="1:27" s="154" customFormat="1" ht="12.75" customHeight="1">
      <c r="A170" s="115">
        <v>2</v>
      </c>
      <c r="B170" s="115">
        <v>2</v>
      </c>
      <c r="C170" s="115">
        <v>3</v>
      </c>
      <c r="D170" s="115">
        <v>10</v>
      </c>
      <c r="E170" s="171">
        <v>116</v>
      </c>
      <c r="F170" s="115">
        <v>4</v>
      </c>
      <c r="G170" s="158">
        <v>2</v>
      </c>
      <c r="H170" s="116">
        <v>35.200000000000003</v>
      </c>
      <c r="I170" s="116">
        <v>71.099999999999994</v>
      </c>
      <c r="J170" s="141">
        <v>72.2</v>
      </c>
      <c r="K170" s="116">
        <f t="shared" si="52"/>
        <v>72.2</v>
      </c>
      <c r="L170" s="118">
        <v>44500</v>
      </c>
      <c r="M170" s="118">
        <f t="shared" si="53"/>
        <v>3212900</v>
      </c>
      <c r="N170" s="143">
        <v>42500</v>
      </c>
      <c r="O170" s="118">
        <v>2000</v>
      </c>
      <c r="P170" s="578">
        <f>Шахматка!AD93</f>
        <v>47250</v>
      </c>
      <c r="Q170" s="578">
        <f t="shared" si="55"/>
        <v>3411450</v>
      </c>
      <c r="R170" s="117" t="s">
        <v>13</v>
      </c>
      <c r="S170" s="118"/>
      <c r="T170" s="116">
        <f t="shared" si="56"/>
        <v>3212900</v>
      </c>
      <c r="U170" s="116">
        <v>40930</v>
      </c>
      <c r="V170" s="153">
        <f t="shared" si="57"/>
        <v>44250</v>
      </c>
      <c r="W170" s="153">
        <f t="shared" si="58"/>
        <v>41705.416666666664</v>
      </c>
      <c r="X170" s="153">
        <f t="shared" si="46"/>
        <v>3194850</v>
      </c>
      <c r="Y170" s="153">
        <f t="shared" si="47"/>
        <v>3011131.0833333335</v>
      </c>
      <c r="AA170" s="176">
        <f t="shared" si="59"/>
        <v>13050</v>
      </c>
    </row>
    <row r="171" spans="1:27" s="154" customFormat="1" ht="12.75" customHeight="1">
      <c r="A171" s="115">
        <v>2</v>
      </c>
      <c r="B171" s="115">
        <v>3</v>
      </c>
      <c r="C171" s="115">
        <v>2</v>
      </c>
      <c r="D171" s="115">
        <v>13</v>
      </c>
      <c r="E171" s="131">
        <v>191</v>
      </c>
      <c r="F171" s="115">
        <v>6</v>
      </c>
      <c r="G171" s="158">
        <v>2</v>
      </c>
      <c r="H171" s="116">
        <v>35.299999999999997</v>
      </c>
      <c r="I171" s="116">
        <v>72.3</v>
      </c>
      <c r="J171" s="141">
        <v>76.099999999999994</v>
      </c>
      <c r="K171" s="116">
        <f t="shared" si="52"/>
        <v>76.099999999999994</v>
      </c>
      <c r="L171" s="118">
        <v>44000</v>
      </c>
      <c r="M171" s="118">
        <f t="shared" si="53"/>
        <v>3348399.9999999995</v>
      </c>
      <c r="N171" s="143">
        <v>42500</v>
      </c>
      <c r="O171" s="118">
        <v>2000</v>
      </c>
      <c r="P171" s="578">
        <f>Шахматка!AN95</f>
        <v>47750</v>
      </c>
      <c r="Q171" s="578">
        <f t="shared" si="55"/>
        <v>3633774.9999999995</v>
      </c>
      <c r="R171" s="117" t="s">
        <v>13</v>
      </c>
      <c r="S171" s="118"/>
      <c r="T171" s="116">
        <f t="shared" si="56"/>
        <v>3348399.9999999995</v>
      </c>
      <c r="U171" s="116">
        <v>40930</v>
      </c>
      <c r="V171" s="153">
        <f t="shared" si="57"/>
        <v>44750</v>
      </c>
      <c r="W171" s="153">
        <f t="shared" si="58"/>
        <v>42099.583333333336</v>
      </c>
      <c r="X171" s="153">
        <f t="shared" si="46"/>
        <v>3405474.9999999995</v>
      </c>
      <c r="Y171" s="153">
        <f t="shared" si="47"/>
        <v>3203778.2916666665</v>
      </c>
      <c r="AA171" s="176">
        <f t="shared" si="59"/>
        <v>13550</v>
      </c>
    </row>
    <row r="172" spans="1:27" s="157" customFormat="1" ht="12.75" hidden="1" customHeight="1">
      <c r="A172" s="138">
        <v>2</v>
      </c>
      <c r="B172" s="138">
        <v>2</v>
      </c>
      <c r="C172" s="138">
        <v>3</v>
      </c>
      <c r="D172" s="138">
        <v>10</v>
      </c>
      <c r="E172" s="131">
        <v>124</v>
      </c>
      <c r="F172" s="138">
        <v>6</v>
      </c>
      <c r="G172" s="155">
        <v>2</v>
      </c>
      <c r="H172" s="123">
        <v>35.200000000000003</v>
      </c>
      <c r="I172" s="123">
        <v>71.099999999999994</v>
      </c>
      <c r="J172" s="141">
        <v>72.2</v>
      </c>
      <c r="K172" s="116">
        <f t="shared" si="52"/>
        <v>72.2</v>
      </c>
      <c r="L172" s="118">
        <v>44000</v>
      </c>
      <c r="M172" s="118">
        <f t="shared" si="53"/>
        <v>3176800</v>
      </c>
      <c r="N172" s="143">
        <v>42500</v>
      </c>
      <c r="O172" s="118">
        <v>2000</v>
      </c>
      <c r="P172" s="130">
        <v>42250</v>
      </c>
      <c r="Q172" s="130">
        <f t="shared" si="55"/>
        <v>3050450</v>
      </c>
      <c r="R172" s="139" t="s">
        <v>49</v>
      </c>
      <c r="S172" s="118"/>
      <c r="T172" s="116">
        <f t="shared" si="56"/>
        <v>3176800</v>
      </c>
      <c r="U172" s="116">
        <v>40930</v>
      </c>
      <c r="V172" s="153">
        <f t="shared" si="57"/>
        <v>39250</v>
      </c>
      <c r="W172" s="153">
        <f t="shared" si="58"/>
        <v>37763.75</v>
      </c>
      <c r="X172" s="153">
        <f t="shared" si="46"/>
        <v>2833850</v>
      </c>
      <c r="Y172" s="153">
        <f t="shared" si="47"/>
        <v>2726542.75</v>
      </c>
      <c r="Z172" s="154"/>
      <c r="AA172" s="176">
        <f t="shared" si="59"/>
        <v>8050</v>
      </c>
    </row>
    <row r="173" spans="1:27" s="154" customFormat="1" ht="12.75" customHeight="1">
      <c r="A173" s="115">
        <v>2</v>
      </c>
      <c r="B173" s="115">
        <v>3</v>
      </c>
      <c r="C173" s="115">
        <v>2</v>
      </c>
      <c r="D173" s="115">
        <v>13</v>
      </c>
      <c r="E173" s="131">
        <v>227</v>
      </c>
      <c r="F173" s="115">
        <v>12</v>
      </c>
      <c r="G173" s="158">
        <v>2</v>
      </c>
      <c r="H173" s="116">
        <v>35.299999999999997</v>
      </c>
      <c r="I173" s="116">
        <v>72.3</v>
      </c>
      <c r="J173" s="141">
        <v>76.099999999999994</v>
      </c>
      <c r="K173" s="116">
        <f t="shared" si="52"/>
        <v>76.099999999999994</v>
      </c>
      <c r="L173" s="118">
        <v>43500</v>
      </c>
      <c r="M173" s="118">
        <f t="shared" si="53"/>
        <v>3310349.9999999995</v>
      </c>
      <c r="N173" s="143">
        <v>42500</v>
      </c>
      <c r="O173" s="118">
        <v>2000</v>
      </c>
      <c r="P173" s="578">
        <f>Шахматка!AN95</f>
        <v>47750</v>
      </c>
      <c r="Q173" s="578">
        <f t="shared" si="55"/>
        <v>3633774.9999999995</v>
      </c>
      <c r="R173" s="117" t="s">
        <v>13</v>
      </c>
      <c r="S173" s="118"/>
      <c r="T173" s="116">
        <f t="shared" si="56"/>
        <v>3310349.9999999995</v>
      </c>
      <c r="U173" s="116">
        <v>40930</v>
      </c>
      <c r="V173" s="153">
        <f t="shared" si="57"/>
        <v>44750</v>
      </c>
      <c r="W173" s="153">
        <f t="shared" si="58"/>
        <v>42099.583333333336</v>
      </c>
      <c r="X173" s="153">
        <f t="shared" si="46"/>
        <v>3405474.9999999995</v>
      </c>
      <c r="Y173" s="153">
        <f t="shared" si="47"/>
        <v>3203778.2916666665</v>
      </c>
      <c r="AA173" s="176">
        <f t="shared" si="59"/>
        <v>13550</v>
      </c>
    </row>
    <row r="174" spans="1:27" s="154" customFormat="1" ht="12.75" customHeight="1">
      <c r="A174" s="115">
        <v>2</v>
      </c>
      <c r="B174" s="115">
        <v>3</v>
      </c>
      <c r="C174" s="115">
        <v>2</v>
      </c>
      <c r="D174" s="115">
        <v>13</v>
      </c>
      <c r="E174" s="131">
        <v>203</v>
      </c>
      <c r="F174" s="115">
        <v>8</v>
      </c>
      <c r="G174" s="158">
        <v>2</v>
      </c>
      <c r="H174" s="116">
        <v>35.299999999999997</v>
      </c>
      <c r="I174" s="116">
        <v>72.3</v>
      </c>
      <c r="J174" s="141">
        <v>76.099999999999994</v>
      </c>
      <c r="K174" s="116">
        <f t="shared" si="52"/>
        <v>76.099999999999994</v>
      </c>
      <c r="L174" s="118">
        <v>44000</v>
      </c>
      <c r="M174" s="118">
        <f t="shared" si="53"/>
        <v>3348399.9999999995</v>
      </c>
      <c r="N174" s="143">
        <v>42500</v>
      </c>
      <c r="O174" s="118">
        <v>2000</v>
      </c>
      <c r="P174" s="578">
        <f>Шахматка!AN95</f>
        <v>47750</v>
      </c>
      <c r="Q174" s="578">
        <f t="shared" si="55"/>
        <v>3633774.9999999995</v>
      </c>
      <c r="R174" s="117" t="s">
        <v>13</v>
      </c>
      <c r="S174" s="118"/>
      <c r="T174" s="116">
        <f t="shared" si="56"/>
        <v>3348399.9999999995</v>
      </c>
      <c r="U174" s="116">
        <v>40930</v>
      </c>
      <c r="V174" s="153">
        <f t="shared" si="57"/>
        <v>44750</v>
      </c>
      <c r="W174" s="153">
        <f t="shared" si="58"/>
        <v>42099.583333333336</v>
      </c>
      <c r="X174" s="153">
        <f t="shared" si="46"/>
        <v>3405474.9999999995</v>
      </c>
      <c r="Y174" s="153">
        <f t="shared" si="47"/>
        <v>3203778.2916666665</v>
      </c>
      <c r="AA174" s="176">
        <f t="shared" si="59"/>
        <v>13550</v>
      </c>
    </row>
    <row r="175" spans="1:27" s="154" customFormat="1" ht="12.75" customHeight="1">
      <c r="A175" s="115">
        <v>2</v>
      </c>
      <c r="B175" s="115">
        <v>3</v>
      </c>
      <c r="C175" s="115">
        <v>2</v>
      </c>
      <c r="D175" s="115">
        <v>13</v>
      </c>
      <c r="E175" s="131">
        <v>233</v>
      </c>
      <c r="F175" s="115">
        <v>13</v>
      </c>
      <c r="G175" s="152">
        <v>2</v>
      </c>
      <c r="H175" s="116">
        <v>35.299999999999997</v>
      </c>
      <c r="I175" s="116">
        <v>72.3</v>
      </c>
      <c r="J175" s="141">
        <v>76.099999999999994</v>
      </c>
      <c r="K175" s="116">
        <f t="shared" si="52"/>
        <v>76.099999999999994</v>
      </c>
      <c r="L175" s="118">
        <v>43500</v>
      </c>
      <c r="M175" s="118">
        <f t="shared" si="53"/>
        <v>3310349.9999999995</v>
      </c>
      <c r="N175" s="143">
        <v>42500</v>
      </c>
      <c r="O175" s="118">
        <v>2000</v>
      </c>
      <c r="P175" s="578">
        <f>Шахматка!AN95</f>
        <v>47750</v>
      </c>
      <c r="Q175" s="578">
        <f t="shared" si="55"/>
        <v>3633774.9999999995</v>
      </c>
      <c r="R175" s="117" t="s">
        <v>13</v>
      </c>
      <c r="S175" s="118"/>
      <c r="T175" s="116">
        <f t="shared" si="56"/>
        <v>3310349.9999999995</v>
      </c>
      <c r="U175" s="116">
        <v>40930</v>
      </c>
      <c r="V175" s="153">
        <f t="shared" si="57"/>
        <v>44750</v>
      </c>
      <c r="W175" s="153">
        <f t="shared" si="58"/>
        <v>42099.583333333336</v>
      </c>
      <c r="X175" s="153">
        <f t="shared" si="46"/>
        <v>3405474.9999999995</v>
      </c>
      <c r="Y175" s="153">
        <f t="shared" si="47"/>
        <v>3203778.2916666665</v>
      </c>
      <c r="AA175" s="176">
        <f t="shared" si="59"/>
        <v>13550</v>
      </c>
    </row>
    <row r="176" spans="1:27" s="154" customFormat="1" ht="12.75" customHeight="1">
      <c r="A176" s="115">
        <v>2</v>
      </c>
      <c r="B176" s="115">
        <v>3</v>
      </c>
      <c r="C176" s="115">
        <v>2</v>
      </c>
      <c r="D176" s="115">
        <v>13</v>
      </c>
      <c r="E176" s="131">
        <v>221</v>
      </c>
      <c r="F176" s="115">
        <v>11</v>
      </c>
      <c r="G176" s="158">
        <v>2</v>
      </c>
      <c r="H176" s="116">
        <v>35.299999999999997</v>
      </c>
      <c r="I176" s="116">
        <v>72.3</v>
      </c>
      <c r="J176" s="141">
        <v>76.099999999999994</v>
      </c>
      <c r="K176" s="116">
        <f t="shared" si="52"/>
        <v>76.099999999999994</v>
      </c>
      <c r="L176" s="118">
        <v>43500</v>
      </c>
      <c r="M176" s="118">
        <f t="shared" si="53"/>
        <v>3310349.9999999995</v>
      </c>
      <c r="N176" s="143">
        <v>42500</v>
      </c>
      <c r="O176" s="118">
        <v>2000</v>
      </c>
      <c r="P176" s="578">
        <f>Шахматка!AN95</f>
        <v>47750</v>
      </c>
      <c r="Q176" s="578">
        <f t="shared" si="55"/>
        <v>3633774.9999999995</v>
      </c>
      <c r="R176" s="117" t="s">
        <v>13</v>
      </c>
      <c r="S176" s="118"/>
      <c r="T176" s="116">
        <f t="shared" si="56"/>
        <v>3310349.9999999995</v>
      </c>
      <c r="U176" s="116">
        <v>40930</v>
      </c>
      <c r="V176" s="153">
        <f t="shared" si="57"/>
        <v>44750</v>
      </c>
      <c r="W176" s="153">
        <f t="shared" si="58"/>
        <v>42099.583333333336</v>
      </c>
      <c r="X176" s="153">
        <f t="shared" si="46"/>
        <v>3405474.9999999995</v>
      </c>
      <c r="Y176" s="153">
        <f t="shared" si="47"/>
        <v>3203778.2916666665</v>
      </c>
      <c r="AA176" s="176">
        <f t="shared" si="59"/>
        <v>13550</v>
      </c>
    </row>
    <row r="177" spans="1:27" s="154" customFormat="1" ht="12.75" customHeight="1">
      <c r="A177" s="115">
        <v>2</v>
      </c>
      <c r="B177" s="115">
        <v>1</v>
      </c>
      <c r="C177" s="115">
        <v>6</v>
      </c>
      <c r="D177" s="115">
        <v>6</v>
      </c>
      <c r="E177" s="131">
        <v>6</v>
      </c>
      <c r="F177" s="115">
        <v>2</v>
      </c>
      <c r="G177" s="158">
        <v>2</v>
      </c>
      <c r="H177" s="116">
        <v>35.799999999999997</v>
      </c>
      <c r="I177" s="116">
        <v>73.900000000000006</v>
      </c>
      <c r="J177" s="141">
        <v>78.099999999999994</v>
      </c>
      <c r="K177" s="116">
        <f t="shared" si="52"/>
        <v>78.099999999999994</v>
      </c>
      <c r="L177" s="118">
        <v>44500</v>
      </c>
      <c r="M177" s="118">
        <f t="shared" si="53"/>
        <v>3475449.9999999995</v>
      </c>
      <c r="N177" s="143">
        <v>40500</v>
      </c>
      <c r="O177" s="118">
        <v>2000</v>
      </c>
      <c r="P177" s="578">
        <f>Шахматка!Q91</f>
        <v>43750</v>
      </c>
      <c r="Q177" s="578">
        <f t="shared" si="55"/>
        <v>3416874.9999999995</v>
      </c>
      <c r="R177" s="117" t="s">
        <v>13</v>
      </c>
      <c r="S177" s="118"/>
      <c r="T177" s="116">
        <f t="shared" si="56"/>
        <v>3475449.9999999995</v>
      </c>
      <c r="U177" s="116">
        <v>40930</v>
      </c>
      <c r="V177" s="153">
        <f t="shared" si="57"/>
        <v>40750</v>
      </c>
      <c r="W177" s="153">
        <f t="shared" si="58"/>
        <v>38946.25</v>
      </c>
      <c r="X177" s="153">
        <f t="shared" si="46"/>
        <v>3182575</v>
      </c>
      <c r="Y177" s="153">
        <f t="shared" si="47"/>
        <v>3041702.125</v>
      </c>
      <c r="AA177" s="176">
        <f t="shared" si="59"/>
        <v>9550</v>
      </c>
    </row>
    <row r="178" spans="1:27" s="157" customFormat="1" ht="12.75" hidden="1" customHeight="1">
      <c r="A178" s="138">
        <v>2</v>
      </c>
      <c r="B178" s="138">
        <v>2</v>
      </c>
      <c r="C178" s="138">
        <v>2</v>
      </c>
      <c r="D178" s="138">
        <v>9</v>
      </c>
      <c r="E178" s="131">
        <v>131</v>
      </c>
      <c r="F178" s="138">
        <v>8</v>
      </c>
      <c r="G178" s="155">
        <v>2</v>
      </c>
      <c r="H178" s="140">
        <v>35.200000000000003</v>
      </c>
      <c r="I178" s="140">
        <v>71</v>
      </c>
      <c r="J178" s="141">
        <v>72.099999999999994</v>
      </c>
      <c r="K178" s="116">
        <f t="shared" si="52"/>
        <v>72.099999999999994</v>
      </c>
      <c r="L178" s="118">
        <v>44000</v>
      </c>
      <c r="M178" s="118">
        <f t="shared" si="53"/>
        <v>3172399.9999999995</v>
      </c>
      <c r="N178" s="143">
        <v>42500</v>
      </c>
      <c r="O178" s="118">
        <v>2000</v>
      </c>
      <c r="P178" s="130">
        <v>37000</v>
      </c>
      <c r="Q178" s="130">
        <f t="shared" si="55"/>
        <v>2667700</v>
      </c>
      <c r="R178" s="144" t="s">
        <v>49</v>
      </c>
      <c r="S178" s="136"/>
      <c r="T178" s="116">
        <f t="shared" si="56"/>
        <v>3172399.9999999995</v>
      </c>
      <c r="U178" s="140">
        <v>35000</v>
      </c>
      <c r="V178" s="156">
        <f t="shared" si="57"/>
        <v>34000</v>
      </c>
      <c r="W178" s="156">
        <f>V178-(V178*4.5%)-(V178-U178)*18/118</f>
        <v>32622.542372881355</v>
      </c>
      <c r="X178" s="156">
        <f t="shared" si="46"/>
        <v>2451400</v>
      </c>
      <c r="Y178" s="156">
        <f t="shared" si="47"/>
        <v>2352085.3050847454</v>
      </c>
      <c r="AA178" s="177">
        <f t="shared" si="59"/>
        <v>2800</v>
      </c>
    </row>
    <row r="179" spans="1:27" s="154" customFormat="1" ht="12.75" customHeight="1">
      <c r="A179" s="115">
        <v>2</v>
      </c>
      <c r="B179" s="115">
        <v>1</v>
      </c>
      <c r="C179" s="115">
        <v>6</v>
      </c>
      <c r="D179" s="115">
        <v>6</v>
      </c>
      <c r="E179" s="131">
        <v>55</v>
      </c>
      <c r="F179" s="115">
        <v>9</v>
      </c>
      <c r="G179" s="158">
        <v>2</v>
      </c>
      <c r="H179" s="116">
        <v>35.799999999999997</v>
      </c>
      <c r="I179" s="116">
        <v>73.900000000000006</v>
      </c>
      <c r="J179" s="141">
        <v>78.099999999999994</v>
      </c>
      <c r="K179" s="116">
        <f t="shared" si="52"/>
        <v>78.099999999999994</v>
      </c>
      <c r="L179" s="118">
        <v>44000</v>
      </c>
      <c r="M179" s="118">
        <f t="shared" si="53"/>
        <v>3436399.9999999995</v>
      </c>
      <c r="N179" s="143">
        <v>42500</v>
      </c>
      <c r="O179" s="118">
        <v>2000</v>
      </c>
      <c r="P179" s="160">
        <f>Шахматка!Q95</f>
        <v>45750</v>
      </c>
      <c r="Q179" s="578">
        <f t="shared" si="55"/>
        <v>3573074.9999999995</v>
      </c>
      <c r="R179" s="117" t="s">
        <v>13</v>
      </c>
      <c r="S179" s="118"/>
      <c r="T179" s="116">
        <f t="shared" si="56"/>
        <v>3436399.9999999995</v>
      </c>
      <c r="U179" s="116">
        <v>40930</v>
      </c>
      <c r="V179" s="153">
        <f t="shared" si="57"/>
        <v>42750</v>
      </c>
      <c r="W179" s="153">
        <f>V179-(V179*4.5%)-(V179-U179)*20/120</f>
        <v>40522.916666666664</v>
      </c>
      <c r="X179" s="153">
        <f t="shared" si="46"/>
        <v>3338774.9999999995</v>
      </c>
      <c r="Y179" s="153">
        <f t="shared" si="47"/>
        <v>3164839.791666666</v>
      </c>
      <c r="AA179" s="176">
        <f t="shared" si="59"/>
        <v>11550</v>
      </c>
    </row>
    <row r="180" spans="1:27" s="154" customFormat="1" ht="12.75" customHeight="1">
      <c r="A180" s="115">
        <v>2</v>
      </c>
      <c r="B180" s="115">
        <v>1</v>
      </c>
      <c r="C180" s="115">
        <v>6</v>
      </c>
      <c r="D180" s="115">
        <v>6</v>
      </c>
      <c r="E180" s="131">
        <v>13</v>
      </c>
      <c r="F180" s="115">
        <v>3</v>
      </c>
      <c r="G180" s="158">
        <v>2</v>
      </c>
      <c r="H180" s="116">
        <v>35.799999999999997</v>
      </c>
      <c r="I180" s="116">
        <v>73.900000000000006</v>
      </c>
      <c r="J180" s="141">
        <v>78.099999999999994</v>
      </c>
      <c r="K180" s="116">
        <f t="shared" ref="K180:K211" si="60">J180</f>
        <v>78.099999999999994</v>
      </c>
      <c r="L180" s="118">
        <v>44500</v>
      </c>
      <c r="M180" s="118">
        <f t="shared" ref="M180:M211" si="61">K180*L180</f>
        <v>3475449.9999999995</v>
      </c>
      <c r="N180" s="143">
        <v>42500</v>
      </c>
      <c r="O180" s="118">
        <v>2000</v>
      </c>
      <c r="P180" s="578">
        <f>Шахматка!Q93</f>
        <v>45750</v>
      </c>
      <c r="Q180" s="578">
        <f t="shared" si="55"/>
        <v>3573074.9999999995</v>
      </c>
      <c r="R180" s="117" t="s">
        <v>13</v>
      </c>
      <c r="S180" s="118"/>
      <c r="T180" s="116">
        <f t="shared" si="56"/>
        <v>3475449.9999999995</v>
      </c>
      <c r="U180" s="116">
        <v>40930</v>
      </c>
      <c r="V180" s="153">
        <f t="shared" si="57"/>
        <v>42750</v>
      </c>
      <c r="W180" s="153">
        <f>V180-(V180*4.5%)-(V180-U180)*20/120</f>
        <v>40522.916666666664</v>
      </c>
      <c r="X180" s="153">
        <f t="shared" si="46"/>
        <v>3338774.9999999995</v>
      </c>
      <c r="Y180" s="153">
        <f t="shared" si="47"/>
        <v>3164839.791666666</v>
      </c>
      <c r="AA180" s="176">
        <f t="shared" si="59"/>
        <v>11550</v>
      </c>
    </row>
    <row r="181" spans="1:27" s="154" customFormat="1" ht="12.75" customHeight="1">
      <c r="A181" s="115">
        <v>2</v>
      </c>
      <c r="B181" s="115">
        <v>1</v>
      </c>
      <c r="C181" s="115">
        <v>6</v>
      </c>
      <c r="D181" s="115">
        <v>6</v>
      </c>
      <c r="E181" s="131">
        <v>20</v>
      </c>
      <c r="F181" s="115">
        <v>4</v>
      </c>
      <c r="G181" s="158">
        <v>2</v>
      </c>
      <c r="H181" s="116">
        <v>35.799999999999997</v>
      </c>
      <c r="I181" s="116">
        <v>73.900000000000006</v>
      </c>
      <c r="J181" s="141">
        <v>78.099999999999994</v>
      </c>
      <c r="K181" s="116">
        <f t="shared" si="60"/>
        <v>78.099999999999994</v>
      </c>
      <c r="L181" s="118">
        <v>44500</v>
      </c>
      <c r="M181" s="118">
        <f t="shared" si="61"/>
        <v>3475449.9999999995</v>
      </c>
      <c r="N181" s="143">
        <v>42500</v>
      </c>
      <c r="O181" s="118">
        <v>2000</v>
      </c>
      <c r="P181" s="578">
        <f>Шахматка!Q93</f>
        <v>45750</v>
      </c>
      <c r="Q181" s="578">
        <f t="shared" si="55"/>
        <v>3573074.9999999995</v>
      </c>
      <c r="R181" s="117" t="s">
        <v>13</v>
      </c>
      <c r="S181" s="118"/>
      <c r="T181" s="116">
        <f t="shared" si="56"/>
        <v>3475449.9999999995</v>
      </c>
      <c r="U181" s="116">
        <v>40930</v>
      </c>
      <c r="V181" s="153">
        <f t="shared" si="57"/>
        <v>42750</v>
      </c>
      <c r="W181" s="153">
        <f>V181-(V181*4.5%)-(V181-U181)*20/120</f>
        <v>40522.916666666664</v>
      </c>
      <c r="X181" s="153">
        <f t="shared" si="46"/>
        <v>3338774.9999999995</v>
      </c>
      <c r="Y181" s="153">
        <f t="shared" si="47"/>
        <v>3164839.791666666</v>
      </c>
      <c r="AA181" s="176">
        <f t="shared" si="59"/>
        <v>11550</v>
      </c>
    </row>
    <row r="182" spans="1:27" s="157" customFormat="1" ht="12.75" hidden="1" customHeight="1">
      <c r="A182" s="138">
        <v>2</v>
      </c>
      <c r="B182" s="138">
        <v>2</v>
      </c>
      <c r="C182" s="138">
        <v>2</v>
      </c>
      <c r="D182" s="138">
        <v>9</v>
      </c>
      <c r="E182" s="131">
        <v>139</v>
      </c>
      <c r="F182" s="138">
        <v>10</v>
      </c>
      <c r="G182" s="155">
        <v>2</v>
      </c>
      <c r="H182" s="140">
        <v>35.200000000000003</v>
      </c>
      <c r="I182" s="140">
        <v>71</v>
      </c>
      <c r="J182" s="141">
        <v>72.099999999999994</v>
      </c>
      <c r="K182" s="116">
        <f t="shared" si="60"/>
        <v>72.099999999999994</v>
      </c>
      <c r="L182" s="118">
        <v>44000</v>
      </c>
      <c r="M182" s="118">
        <f t="shared" si="61"/>
        <v>3172399.9999999995</v>
      </c>
      <c r="N182" s="143">
        <v>42500</v>
      </c>
      <c r="O182" s="118">
        <v>2000</v>
      </c>
      <c r="P182" s="130">
        <v>36750</v>
      </c>
      <c r="Q182" s="130">
        <f t="shared" si="55"/>
        <v>2649675</v>
      </c>
      <c r="R182" s="144" t="s">
        <v>49</v>
      </c>
      <c r="S182" s="142"/>
      <c r="T182" s="116">
        <f t="shared" si="56"/>
        <v>3172399.9999999995</v>
      </c>
      <c r="U182" s="140">
        <v>35000</v>
      </c>
      <c r="V182" s="156">
        <f t="shared" si="57"/>
        <v>33750</v>
      </c>
      <c r="W182" s="156">
        <f>V182-(V182*4.5%)-(V182-U182)*18/118</f>
        <v>32421.927966101695</v>
      </c>
      <c r="X182" s="156">
        <f t="shared" si="46"/>
        <v>2433375</v>
      </c>
      <c r="Y182" s="156">
        <f t="shared" si="47"/>
        <v>2337621.006355932</v>
      </c>
      <c r="AA182" s="177">
        <f t="shared" si="59"/>
        <v>2550</v>
      </c>
    </row>
    <row r="183" spans="1:27" s="154" customFormat="1" ht="12.75" customHeight="1">
      <c r="A183" s="115">
        <v>2</v>
      </c>
      <c r="B183" s="115">
        <v>1</v>
      </c>
      <c r="C183" s="115">
        <v>6</v>
      </c>
      <c r="D183" s="115">
        <v>6</v>
      </c>
      <c r="E183" s="131">
        <v>48</v>
      </c>
      <c r="F183" s="115">
        <v>8</v>
      </c>
      <c r="G183" s="158">
        <v>2</v>
      </c>
      <c r="H183" s="116">
        <v>35.799999999999997</v>
      </c>
      <c r="I183" s="116">
        <v>73.900000000000006</v>
      </c>
      <c r="J183" s="141">
        <v>78.099999999999994</v>
      </c>
      <c r="K183" s="116">
        <f t="shared" si="60"/>
        <v>78.099999999999994</v>
      </c>
      <c r="L183" s="118">
        <v>44000</v>
      </c>
      <c r="M183" s="118">
        <f t="shared" si="61"/>
        <v>3436399.9999999995</v>
      </c>
      <c r="N183" s="143">
        <v>42500</v>
      </c>
      <c r="O183" s="118">
        <v>2000</v>
      </c>
      <c r="P183" s="578">
        <f>Шахматка!Q95</f>
        <v>45750</v>
      </c>
      <c r="Q183" s="578">
        <f t="shared" si="55"/>
        <v>3573074.9999999995</v>
      </c>
      <c r="R183" s="117" t="s">
        <v>13</v>
      </c>
      <c r="S183" s="118"/>
      <c r="T183" s="116">
        <f t="shared" si="56"/>
        <v>3436399.9999999995</v>
      </c>
      <c r="U183" s="570">
        <v>40930</v>
      </c>
      <c r="V183" s="153">
        <f t="shared" si="57"/>
        <v>42750</v>
      </c>
      <c r="W183" s="153">
        <f>V183-(V183*4.5%)-(V183-U183)*20/120</f>
        <v>40522.916666666664</v>
      </c>
      <c r="X183" s="153">
        <f t="shared" si="46"/>
        <v>3338774.9999999995</v>
      </c>
      <c r="Y183" s="153">
        <f t="shared" si="47"/>
        <v>3164839.791666666</v>
      </c>
      <c r="Z183" s="159"/>
      <c r="AA183" s="176">
        <f t="shared" si="59"/>
        <v>11550</v>
      </c>
    </row>
    <row r="184" spans="1:27" s="162" customFormat="1" ht="12.75" hidden="1" customHeight="1">
      <c r="A184" s="180">
        <v>2</v>
      </c>
      <c r="B184" s="180">
        <v>2</v>
      </c>
      <c r="C184" s="180">
        <v>4</v>
      </c>
      <c r="D184" s="180">
        <v>11</v>
      </c>
      <c r="E184" s="182">
        <v>141</v>
      </c>
      <c r="F184" s="180">
        <v>10</v>
      </c>
      <c r="G184" s="183">
        <v>3</v>
      </c>
      <c r="H184" s="123">
        <v>54.7</v>
      </c>
      <c r="I184" s="123">
        <v>96.3</v>
      </c>
      <c r="J184" s="184">
        <v>102</v>
      </c>
      <c r="K184" s="116">
        <f t="shared" si="60"/>
        <v>102</v>
      </c>
      <c r="L184" s="118">
        <v>43500</v>
      </c>
      <c r="M184" s="118">
        <f t="shared" si="61"/>
        <v>4437000</v>
      </c>
      <c r="N184" s="143">
        <v>40500</v>
      </c>
      <c r="O184" s="118">
        <v>2000</v>
      </c>
      <c r="P184" s="133">
        <v>38500</v>
      </c>
      <c r="Q184" s="133">
        <f t="shared" si="55"/>
        <v>3927000</v>
      </c>
      <c r="R184" s="181" t="s">
        <v>100</v>
      </c>
      <c r="S184" s="118"/>
      <c r="T184" s="116">
        <f t="shared" si="56"/>
        <v>4437000</v>
      </c>
      <c r="U184" s="123">
        <v>40930</v>
      </c>
      <c r="V184" s="153">
        <f>P184</f>
        <v>38500</v>
      </c>
      <c r="W184" s="153">
        <f>V184-(V184*4.5%)</f>
        <v>36767.5</v>
      </c>
      <c r="X184" s="185">
        <f t="shared" si="46"/>
        <v>3927000</v>
      </c>
      <c r="Y184" s="153">
        <f t="shared" si="47"/>
        <v>3750285</v>
      </c>
      <c r="AA184" s="186">
        <f t="shared" si="59"/>
        <v>7300</v>
      </c>
    </row>
    <row r="185" spans="1:27" s="157" customFormat="1" ht="12.75" hidden="1" customHeight="1">
      <c r="A185" s="138">
        <v>2</v>
      </c>
      <c r="B185" s="138">
        <v>2</v>
      </c>
      <c r="C185" s="138">
        <v>1</v>
      </c>
      <c r="D185" s="138">
        <v>8</v>
      </c>
      <c r="E185" s="131">
        <v>142</v>
      </c>
      <c r="F185" s="138">
        <v>11</v>
      </c>
      <c r="G185" s="155">
        <v>3</v>
      </c>
      <c r="H185" s="140">
        <v>55.8</v>
      </c>
      <c r="I185" s="140">
        <v>97.4</v>
      </c>
      <c r="J185" s="141">
        <v>103.5</v>
      </c>
      <c r="K185" s="116">
        <f t="shared" si="60"/>
        <v>103.5</v>
      </c>
      <c r="L185" s="118">
        <v>43000</v>
      </c>
      <c r="M185" s="118">
        <f t="shared" si="61"/>
        <v>4450500</v>
      </c>
      <c r="N185" s="143">
        <v>40500</v>
      </c>
      <c r="O185" s="118">
        <v>2000</v>
      </c>
      <c r="P185" s="130">
        <v>38000</v>
      </c>
      <c r="Q185" s="130">
        <f t="shared" si="55"/>
        <v>3933000</v>
      </c>
      <c r="R185" s="139" t="s">
        <v>49</v>
      </c>
      <c r="S185" s="118"/>
      <c r="T185" s="116">
        <f t="shared" si="56"/>
        <v>4450500</v>
      </c>
      <c r="U185" s="140">
        <v>40930</v>
      </c>
      <c r="V185" s="156">
        <f>P185-3000</f>
        <v>35000</v>
      </c>
      <c r="W185" s="156">
        <f>V185-(V185*4.5%)-(V185-U185)*18/118</f>
        <v>34329.576271186437</v>
      </c>
      <c r="X185" s="156">
        <f t="shared" si="46"/>
        <v>3622500</v>
      </c>
      <c r="Y185" s="156">
        <f t="shared" si="47"/>
        <v>3553111.1440677964</v>
      </c>
      <c r="AA185" s="177">
        <f t="shared" si="59"/>
        <v>3800</v>
      </c>
    </row>
    <row r="186" spans="1:27" s="157" customFormat="1" ht="12.75" hidden="1" customHeight="1">
      <c r="A186" s="138">
        <v>2</v>
      </c>
      <c r="B186" s="138">
        <v>2</v>
      </c>
      <c r="C186" s="138">
        <v>2</v>
      </c>
      <c r="D186" s="138">
        <v>9</v>
      </c>
      <c r="E186" s="131">
        <v>143</v>
      </c>
      <c r="F186" s="138">
        <v>11</v>
      </c>
      <c r="G186" s="155">
        <v>2</v>
      </c>
      <c r="H186" s="116">
        <v>35.200000000000003</v>
      </c>
      <c r="I186" s="116">
        <v>71</v>
      </c>
      <c r="J186" s="141">
        <v>72.099999999999994</v>
      </c>
      <c r="K186" s="116">
        <f t="shared" si="60"/>
        <v>72.099999999999994</v>
      </c>
      <c r="L186" s="118">
        <v>43500</v>
      </c>
      <c r="M186" s="118">
        <f t="shared" si="61"/>
        <v>3136349.9999999995</v>
      </c>
      <c r="N186" s="143">
        <v>42500</v>
      </c>
      <c r="O186" s="118">
        <v>2000</v>
      </c>
      <c r="P186" s="130">
        <v>44750</v>
      </c>
      <c r="Q186" s="130">
        <f t="shared" si="55"/>
        <v>3226474.9999999995</v>
      </c>
      <c r="R186" s="144" t="s">
        <v>49</v>
      </c>
      <c r="S186" s="118"/>
      <c r="T186" s="116">
        <f t="shared" si="56"/>
        <v>3136349.9999999995</v>
      </c>
      <c r="U186" s="116">
        <v>40930</v>
      </c>
      <c r="V186" s="153">
        <f>P186-3000</f>
        <v>41750</v>
      </c>
      <c r="W186" s="153">
        <f>V186-(V186*4.5%)-(V186-U186)*20/120</f>
        <v>39734.583333333336</v>
      </c>
      <c r="X186" s="153">
        <f t="shared" si="46"/>
        <v>3010174.9999999995</v>
      </c>
      <c r="Y186" s="153">
        <f t="shared" si="47"/>
        <v>2864863.4583333335</v>
      </c>
      <c r="Z186" s="154"/>
      <c r="AA186" s="176">
        <f t="shared" si="59"/>
        <v>10550</v>
      </c>
    </row>
    <row r="187" spans="1:27" s="576" customFormat="1" ht="12.75" customHeight="1">
      <c r="A187" s="571">
        <v>2</v>
      </c>
      <c r="B187" s="571">
        <v>1</v>
      </c>
      <c r="C187" s="571">
        <v>6</v>
      </c>
      <c r="D187" s="571">
        <v>6</v>
      </c>
      <c r="E187" s="572">
        <v>104</v>
      </c>
      <c r="F187" s="571">
        <v>16</v>
      </c>
      <c r="G187" s="573">
        <v>2</v>
      </c>
      <c r="H187" s="116">
        <v>35.799999999999997</v>
      </c>
      <c r="I187" s="116">
        <v>73.900000000000006</v>
      </c>
      <c r="J187" s="574">
        <v>78.099999999999994</v>
      </c>
      <c r="K187" s="116">
        <f t="shared" si="60"/>
        <v>78.099999999999994</v>
      </c>
      <c r="L187" s="118">
        <v>43000</v>
      </c>
      <c r="M187" s="118">
        <f t="shared" si="61"/>
        <v>3358299.9999999995</v>
      </c>
      <c r="N187" s="143">
        <v>42500</v>
      </c>
      <c r="O187" s="118">
        <v>2000</v>
      </c>
      <c r="P187" s="579">
        <f>Шахматка!Q95</f>
        <v>45750</v>
      </c>
      <c r="Q187" s="579">
        <f t="shared" si="55"/>
        <v>3573074.9999999995</v>
      </c>
      <c r="R187" s="575" t="s">
        <v>100</v>
      </c>
      <c r="S187" s="118"/>
      <c r="T187" s="116">
        <f t="shared" si="56"/>
        <v>3358299.9999999995</v>
      </c>
      <c r="U187" s="570">
        <v>40930</v>
      </c>
      <c r="V187" s="153">
        <f>P187</f>
        <v>45750</v>
      </c>
      <c r="W187" s="153">
        <f>V187-(V187*4.5%)</f>
        <v>43691.25</v>
      </c>
      <c r="X187" s="185">
        <f t="shared" si="46"/>
        <v>3573074.9999999995</v>
      </c>
      <c r="Y187" s="153">
        <f t="shared" si="47"/>
        <v>3412286.6249999995</v>
      </c>
      <c r="Z187" s="154"/>
      <c r="AA187" s="176">
        <f t="shared" si="59"/>
        <v>14550</v>
      </c>
    </row>
    <row r="188" spans="1:27" s="154" customFormat="1" ht="12.75" customHeight="1">
      <c r="A188" s="115">
        <v>2</v>
      </c>
      <c r="B188" s="115">
        <v>1</v>
      </c>
      <c r="C188" s="115">
        <v>6</v>
      </c>
      <c r="D188" s="115">
        <v>6</v>
      </c>
      <c r="E188" s="131">
        <v>41</v>
      </c>
      <c r="F188" s="115">
        <v>7</v>
      </c>
      <c r="G188" s="158">
        <v>2</v>
      </c>
      <c r="H188" s="116">
        <v>35.799999999999997</v>
      </c>
      <c r="I188" s="116">
        <v>73.900000000000006</v>
      </c>
      <c r="J188" s="141">
        <v>78.099999999999994</v>
      </c>
      <c r="K188" s="116">
        <f t="shared" si="60"/>
        <v>78.099999999999994</v>
      </c>
      <c r="L188" s="118">
        <v>44000</v>
      </c>
      <c r="M188" s="118">
        <f t="shared" si="61"/>
        <v>3436399.9999999995</v>
      </c>
      <c r="N188" s="143">
        <v>42500</v>
      </c>
      <c r="O188" s="118">
        <v>2000</v>
      </c>
      <c r="P188" s="578">
        <f>Шахматка!Q95</f>
        <v>45750</v>
      </c>
      <c r="Q188" s="578">
        <f t="shared" si="55"/>
        <v>3573074.9999999995</v>
      </c>
      <c r="R188" s="117" t="s">
        <v>13</v>
      </c>
      <c r="S188" s="118"/>
      <c r="T188" s="116">
        <f t="shared" si="56"/>
        <v>3436399.9999999995</v>
      </c>
      <c r="U188" s="116">
        <v>40930</v>
      </c>
      <c r="V188" s="153">
        <f t="shared" ref="V188:V194" si="62">P188-3000</f>
        <v>42750</v>
      </c>
      <c r="W188" s="153">
        <f>V188-(V188*4.5%)-(V188-U188)*20/120</f>
        <v>40522.916666666664</v>
      </c>
      <c r="X188" s="153">
        <f t="shared" si="46"/>
        <v>3338774.9999999995</v>
      </c>
      <c r="Y188" s="153">
        <f t="shared" si="47"/>
        <v>3164839.791666666</v>
      </c>
      <c r="AA188" s="176">
        <f t="shared" si="59"/>
        <v>11550</v>
      </c>
    </row>
    <row r="189" spans="1:27" s="157" customFormat="1" ht="12.75" hidden="1" customHeight="1">
      <c r="A189" s="138">
        <v>2</v>
      </c>
      <c r="B189" s="138">
        <v>2</v>
      </c>
      <c r="C189" s="138">
        <v>1</v>
      </c>
      <c r="D189" s="138">
        <v>8</v>
      </c>
      <c r="E189" s="131">
        <v>146</v>
      </c>
      <c r="F189" s="138">
        <v>12</v>
      </c>
      <c r="G189" s="155">
        <v>3</v>
      </c>
      <c r="H189" s="140">
        <v>55.8</v>
      </c>
      <c r="I189" s="140">
        <v>97.4</v>
      </c>
      <c r="J189" s="141">
        <v>103.5</v>
      </c>
      <c r="K189" s="116">
        <f t="shared" si="60"/>
        <v>103.5</v>
      </c>
      <c r="L189" s="118">
        <v>43000</v>
      </c>
      <c r="M189" s="118">
        <f t="shared" si="61"/>
        <v>4450500</v>
      </c>
      <c r="N189" s="143">
        <v>40500</v>
      </c>
      <c r="O189" s="118">
        <v>2000</v>
      </c>
      <c r="P189" s="130">
        <v>38000</v>
      </c>
      <c r="Q189" s="130">
        <f t="shared" si="55"/>
        <v>3933000</v>
      </c>
      <c r="R189" s="139" t="s">
        <v>49</v>
      </c>
      <c r="S189" s="118"/>
      <c r="T189" s="116">
        <f t="shared" si="56"/>
        <v>4450500</v>
      </c>
      <c r="U189" s="140">
        <v>40930</v>
      </c>
      <c r="V189" s="156">
        <f t="shared" si="62"/>
        <v>35000</v>
      </c>
      <c r="W189" s="156">
        <f>V189-(V189*4.5%)-(V189-U189)*18/118</f>
        <v>34329.576271186437</v>
      </c>
      <c r="X189" s="156">
        <f t="shared" si="46"/>
        <v>3622500</v>
      </c>
      <c r="Y189" s="156">
        <f t="shared" si="47"/>
        <v>3553111.1440677964</v>
      </c>
      <c r="AA189" s="177">
        <f t="shared" si="59"/>
        <v>3800</v>
      </c>
    </row>
    <row r="190" spans="1:27" s="157" customFormat="1" ht="12.75" hidden="1" customHeight="1">
      <c r="A190" s="138">
        <v>2</v>
      </c>
      <c r="B190" s="138">
        <v>2</v>
      </c>
      <c r="C190" s="138">
        <v>2</v>
      </c>
      <c r="D190" s="138">
        <v>9</v>
      </c>
      <c r="E190" s="131">
        <v>147</v>
      </c>
      <c r="F190" s="138">
        <v>12</v>
      </c>
      <c r="G190" s="155">
        <v>2</v>
      </c>
      <c r="H190" s="140">
        <v>35.200000000000003</v>
      </c>
      <c r="I190" s="140">
        <v>71</v>
      </c>
      <c r="J190" s="141">
        <v>72.099999999999994</v>
      </c>
      <c r="K190" s="140">
        <f t="shared" si="60"/>
        <v>72.099999999999994</v>
      </c>
      <c r="L190" s="142">
        <v>43500</v>
      </c>
      <c r="M190" s="142">
        <f t="shared" si="61"/>
        <v>3136349.9999999995</v>
      </c>
      <c r="N190" s="143">
        <v>42500</v>
      </c>
      <c r="O190" s="143">
        <v>2000</v>
      </c>
      <c r="P190" s="130">
        <v>37500</v>
      </c>
      <c r="Q190" s="143">
        <f t="shared" si="55"/>
        <v>2703750</v>
      </c>
      <c r="R190" s="139" t="s">
        <v>49</v>
      </c>
      <c r="S190" s="142"/>
      <c r="T190" s="140">
        <f t="shared" si="56"/>
        <v>3136349.9999999995</v>
      </c>
      <c r="U190" s="140">
        <v>35000</v>
      </c>
      <c r="V190" s="156">
        <f t="shared" si="62"/>
        <v>34500</v>
      </c>
      <c r="W190" s="156">
        <f>V190-(V190*4.5%)-(V190-U190)*18/118</f>
        <v>33023.771186440681</v>
      </c>
      <c r="X190" s="156">
        <f t="shared" si="46"/>
        <v>2487450</v>
      </c>
      <c r="Y190" s="156">
        <f t="shared" si="47"/>
        <v>2381013.9025423727</v>
      </c>
      <c r="Z190" s="154"/>
      <c r="AA190" s="154"/>
    </row>
    <row r="191" spans="1:27" s="157" customFormat="1" ht="12.75" hidden="1" customHeight="1">
      <c r="A191" s="138">
        <v>2</v>
      </c>
      <c r="B191" s="138">
        <v>2</v>
      </c>
      <c r="C191" s="138">
        <v>3</v>
      </c>
      <c r="D191" s="138">
        <v>10</v>
      </c>
      <c r="E191" s="131">
        <v>148</v>
      </c>
      <c r="F191" s="138">
        <v>12</v>
      </c>
      <c r="G191" s="155">
        <v>2</v>
      </c>
      <c r="H191" s="140">
        <v>35.200000000000003</v>
      </c>
      <c r="I191" s="140">
        <v>71.099999999999994</v>
      </c>
      <c r="J191" s="141">
        <v>72.2</v>
      </c>
      <c r="K191" s="116">
        <f t="shared" si="60"/>
        <v>72.2</v>
      </c>
      <c r="L191" s="118">
        <v>43500</v>
      </c>
      <c r="M191" s="118">
        <f t="shared" si="61"/>
        <v>3140700</v>
      </c>
      <c r="N191" s="143">
        <v>42500</v>
      </c>
      <c r="O191" s="118">
        <v>2000</v>
      </c>
      <c r="P191" s="130">
        <v>37250</v>
      </c>
      <c r="Q191" s="130">
        <f t="shared" si="55"/>
        <v>2689450</v>
      </c>
      <c r="R191" s="139" t="s">
        <v>49</v>
      </c>
      <c r="S191" s="118"/>
      <c r="T191" s="116">
        <f t="shared" si="56"/>
        <v>3140700</v>
      </c>
      <c r="U191" s="140">
        <v>40930</v>
      </c>
      <c r="V191" s="156">
        <f t="shared" si="62"/>
        <v>34250</v>
      </c>
      <c r="W191" s="156">
        <f>V191-(V191*4.5%)-(V191-U191)*18/118</f>
        <v>33727.733050847455</v>
      </c>
      <c r="X191" s="156">
        <f t="shared" si="46"/>
        <v>2472850</v>
      </c>
      <c r="Y191" s="156">
        <f t="shared" si="47"/>
        <v>2435142.3262711866</v>
      </c>
      <c r="AA191" s="177">
        <f t="shared" ref="AA191:AA217" si="63">V191-$AA$1</f>
        <v>3050</v>
      </c>
    </row>
    <row r="192" spans="1:27" s="154" customFormat="1" ht="12.75" customHeight="1">
      <c r="A192" s="115">
        <v>2</v>
      </c>
      <c r="B192" s="115">
        <v>1</v>
      </c>
      <c r="C192" s="115">
        <v>6</v>
      </c>
      <c r="D192" s="115">
        <v>6</v>
      </c>
      <c r="E192" s="131">
        <v>62</v>
      </c>
      <c r="F192" s="115">
        <v>10</v>
      </c>
      <c r="G192" s="158">
        <v>2</v>
      </c>
      <c r="H192" s="116">
        <v>35.799999999999997</v>
      </c>
      <c r="I192" s="116">
        <v>73.900000000000006</v>
      </c>
      <c r="J192" s="141">
        <v>78.099999999999994</v>
      </c>
      <c r="K192" s="116">
        <f t="shared" si="60"/>
        <v>78.099999999999994</v>
      </c>
      <c r="L192" s="118">
        <v>44000</v>
      </c>
      <c r="M192" s="118">
        <f t="shared" si="61"/>
        <v>3436399.9999999995</v>
      </c>
      <c r="N192" s="143">
        <v>42500</v>
      </c>
      <c r="O192" s="118">
        <v>2000</v>
      </c>
      <c r="P192" s="578">
        <f>Шахматка!Q95</f>
        <v>45750</v>
      </c>
      <c r="Q192" s="578">
        <f t="shared" si="55"/>
        <v>3573074.9999999995</v>
      </c>
      <c r="R192" s="117" t="s">
        <v>13</v>
      </c>
      <c r="S192" s="118"/>
      <c r="T192" s="116">
        <f t="shared" si="56"/>
        <v>3436399.9999999995</v>
      </c>
      <c r="U192" s="116">
        <v>40930</v>
      </c>
      <c r="V192" s="153">
        <f t="shared" si="62"/>
        <v>42750</v>
      </c>
      <c r="W192" s="153">
        <f>V192-(V192*4.5%)-(V192-U192)*20/120</f>
        <v>40522.916666666664</v>
      </c>
      <c r="X192" s="153">
        <f t="shared" si="46"/>
        <v>3338774.9999999995</v>
      </c>
      <c r="Y192" s="153">
        <f t="shared" si="47"/>
        <v>3164839.791666666</v>
      </c>
      <c r="AA192" s="176">
        <f t="shared" si="63"/>
        <v>11550</v>
      </c>
    </row>
    <row r="193" spans="1:27" s="154" customFormat="1" ht="12.75" customHeight="1">
      <c r="A193" s="115">
        <v>2</v>
      </c>
      <c r="B193" s="115">
        <v>2</v>
      </c>
      <c r="C193" s="115">
        <v>4</v>
      </c>
      <c r="D193" s="115">
        <v>11</v>
      </c>
      <c r="E193" s="131">
        <v>129</v>
      </c>
      <c r="F193" s="115">
        <v>7</v>
      </c>
      <c r="G193" s="152">
        <v>3</v>
      </c>
      <c r="H193" s="116">
        <v>54.7</v>
      </c>
      <c r="I193" s="116">
        <v>96.3</v>
      </c>
      <c r="J193" s="141">
        <v>102</v>
      </c>
      <c r="K193" s="116">
        <f t="shared" si="60"/>
        <v>102</v>
      </c>
      <c r="L193" s="118">
        <v>43500</v>
      </c>
      <c r="M193" s="118">
        <f t="shared" si="61"/>
        <v>4437000</v>
      </c>
      <c r="N193" s="143">
        <v>40500</v>
      </c>
      <c r="O193" s="118">
        <v>2000</v>
      </c>
      <c r="P193" s="578">
        <f>Шахматка!AG95</f>
        <v>44000</v>
      </c>
      <c r="Q193" s="578">
        <f t="shared" si="55"/>
        <v>4488000</v>
      </c>
      <c r="R193" s="117" t="s">
        <v>13</v>
      </c>
      <c r="S193" s="118"/>
      <c r="T193" s="116">
        <f t="shared" si="56"/>
        <v>4437000</v>
      </c>
      <c r="U193" s="116">
        <v>40930</v>
      </c>
      <c r="V193" s="153">
        <f t="shared" si="62"/>
        <v>41000</v>
      </c>
      <c r="W193" s="153">
        <f>V193-(V193*4.5%)-(V193-U193)*20/120</f>
        <v>39143.333333333336</v>
      </c>
      <c r="X193" s="153">
        <f t="shared" si="46"/>
        <v>4182000</v>
      </c>
      <c r="Y193" s="153">
        <f t="shared" si="47"/>
        <v>3992620.0000000005</v>
      </c>
      <c r="AA193" s="176">
        <f t="shared" si="63"/>
        <v>9800</v>
      </c>
    </row>
    <row r="194" spans="1:27" s="157" customFormat="1" ht="12.75" hidden="1" customHeight="1">
      <c r="A194" s="138">
        <v>2</v>
      </c>
      <c r="B194" s="138">
        <v>2</v>
      </c>
      <c r="C194" s="138">
        <v>1</v>
      </c>
      <c r="D194" s="138">
        <v>8</v>
      </c>
      <c r="E194" s="131">
        <v>154</v>
      </c>
      <c r="F194" s="138">
        <v>14</v>
      </c>
      <c r="G194" s="155">
        <v>3</v>
      </c>
      <c r="H194" s="140">
        <v>55.8</v>
      </c>
      <c r="I194" s="140">
        <v>97.4</v>
      </c>
      <c r="J194" s="141">
        <v>103.5</v>
      </c>
      <c r="K194" s="116">
        <f t="shared" si="60"/>
        <v>103.5</v>
      </c>
      <c r="L194" s="118">
        <v>43000</v>
      </c>
      <c r="M194" s="118">
        <f t="shared" si="61"/>
        <v>4450500</v>
      </c>
      <c r="N194" s="143">
        <v>40500</v>
      </c>
      <c r="O194" s="118">
        <v>2000</v>
      </c>
      <c r="P194" s="130">
        <v>34750</v>
      </c>
      <c r="Q194" s="130">
        <f t="shared" si="55"/>
        <v>3596625</v>
      </c>
      <c r="R194" s="139" t="s">
        <v>49</v>
      </c>
      <c r="S194" s="118"/>
      <c r="T194" s="116">
        <f t="shared" ref="T194:T220" si="64">L194*K194</f>
        <v>4450500</v>
      </c>
      <c r="U194" s="140">
        <v>40930</v>
      </c>
      <c r="V194" s="156">
        <f t="shared" si="62"/>
        <v>31750</v>
      </c>
      <c r="W194" s="156">
        <f>V194-(V194*4.5%)-(V194-U194)*18/118</f>
        <v>31721.588983050846</v>
      </c>
      <c r="X194" s="156">
        <f t="shared" ref="X194:X239" si="65">V194*J194</f>
        <v>3286125</v>
      </c>
      <c r="Y194" s="156">
        <f t="shared" ref="Y194:Y239" si="66">W194*J194</f>
        <v>3283184.4597457624</v>
      </c>
      <c r="AA194" s="177">
        <f t="shared" si="63"/>
        <v>550</v>
      </c>
    </row>
    <row r="195" spans="1:27" s="157" customFormat="1" ht="12.75" hidden="1" customHeight="1">
      <c r="A195" s="138">
        <v>2</v>
      </c>
      <c r="B195" s="138">
        <v>2</v>
      </c>
      <c r="C195" s="138">
        <v>3</v>
      </c>
      <c r="D195" s="138">
        <v>10</v>
      </c>
      <c r="E195" s="131">
        <v>156</v>
      </c>
      <c r="F195" s="138">
        <v>14</v>
      </c>
      <c r="G195" s="155">
        <v>2</v>
      </c>
      <c r="H195" s="140">
        <v>35.200000000000003</v>
      </c>
      <c r="I195" s="140">
        <v>71.099999999999994</v>
      </c>
      <c r="J195" s="141">
        <v>72.2</v>
      </c>
      <c r="K195" s="116">
        <f t="shared" si="60"/>
        <v>72.2</v>
      </c>
      <c r="L195" s="118">
        <v>43500</v>
      </c>
      <c r="M195" s="118">
        <f t="shared" si="61"/>
        <v>3140700</v>
      </c>
      <c r="N195" s="143">
        <v>42500</v>
      </c>
      <c r="O195" s="118">
        <v>2000</v>
      </c>
      <c r="P195" s="130">
        <v>40750</v>
      </c>
      <c r="Q195" s="130">
        <f t="shared" si="55"/>
        <v>2942150</v>
      </c>
      <c r="R195" s="139" t="s">
        <v>49</v>
      </c>
      <c r="S195" s="118"/>
      <c r="T195" s="116">
        <f t="shared" si="64"/>
        <v>3140700</v>
      </c>
      <c r="U195" s="140">
        <v>40930</v>
      </c>
      <c r="V195" s="156">
        <f>P195</f>
        <v>40750</v>
      </c>
      <c r="W195" s="156">
        <f>V195-(V195*4.5%)</f>
        <v>38916.25</v>
      </c>
      <c r="X195" s="156">
        <f t="shared" si="65"/>
        <v>2942150</v>
      </c>
      <c r="Y195" s="156">
        <f t="shared" si="66"/>
        <v>2809753.25</v>
      </c>
      <c r="AA195" s="177">
        <f t="shared" si="63"/>
        <v>9550</v>
      </c>
    </row>
    <row r="196" spans="1:27" s="154" customFormat="1" ht="12.75" customHeight="1">
      <c r="A196" s="115">
        <v>2</v>
      </c>
      <c r="B196" s="115">
        <v>2</v>
      </c>
      <c r="C196" s="115">
        <v>4</v>
      </c>
      <c r="D196" s="115">
        <v>11</v>
      </c>
      <c r="E196" s="131">
        <v>149</v>
      </c>
      <c r="F196" s="115">
        <v>12</v>
      </c>
      <c r="G196" s="152">
        <v>3</v>
      </c>
      <c r="H196" s="116">
        <v>54.7</v>
      </c>
      <c r="I196" s="116">
        <v>96.3</v>
      </c>
      <c r="J196" s="141">
        <v>102</v>
      </c>
      <c r="K196" s="116">
        <f t="shared" si="60"/>
        <v>102</v>
      </c>
      <c r="L196" s="118">
        <v>43000</v>
      </c>
      <c r="M196" s="118">
        <f t="shared" si="61"/>
        <v>4386000</v>
      </c>
      <c r="N196" s="143">
        <v>40500</v>
      </c>
      <c r="O196" s="118">
        <v>2000</v>
      </c>
      <c r="P196" s="578">
        <f>Шахматка!AG95</f>
        <v>44000</v>
      </c>
      <c r="Q196" s="578">
        <f t="shared" si="55"/>
        <v>4488000</v>
      </c>
      <c r="R196" s="117" t="s">
        <v>13</v>
      </c>
      <c r="S196" s="118"/>
      <c r="T196" s="116">
        <f t="shared" si="64"/>
        <v>4386000</v>
      </c>
      <c r="U196" s="116">
        <v>40930</v>
      </c>
      <c r="V196" s="153">
        <f>P196-3000</f>
        <v>41000</v>
      </c>
      <c r="W196" s="153">
        <f>V196-(V196*4.5%)-(V196-U196)*20/120</f>
        <v>39143.333333333336</v>
      </c>
      <c r="X196" s="153">
        <f t="shared" si="65"/>
        <v>4182000</v>
      </c>
      <c r="Y196" s="153">
        <f t="shared" si="66"/>
        <v>3992620.0000000005</v>
      </c>
      <c r="AA196" s="176">
        <f t="shared" si="63"/>
        <v>9800</v>
      </c>
    </row>
    <row r="197" spans="1:27" s="157" customFormat="1" ht="12.75" hidden="1" customHeight="1">
      <c r="A197" s="138">
        <v>2</v>
      </c>
      <c r="B197" s="138">
        <v>2</v>
      </c>
      <c r="C197" s="138">
        <v>2</v>
      </c>
      <c r="D197" s="138">
        <v>9</v>
      </c>
      <c r="E197" s="131">
        <v>159</v>
      </c>
      <c r="F197" s="138">
        <v>15</v>
      </c>
      <c r="G197" s="155">
        <v>2</v>
      </c>
      <c r="H197" s="140">
        <v>35.200000000000003</v>
      </c>
      <c r="I197" s="140">
        <v>71</v>
      </c>
      <c r="J197" s="141">
        <v>72.099999999999994</v>
      </c>
      <c r="K197" s="116">
        <f t="shared" si="60"/>
        <v>72.099999999999994</v>
      </c>
      <c r="L197" s="118">
        <v>43500</v>
      </c>
      <c r="M197" s="118">
        <f t="shared" si="61"/>
        <v>3136349.9999999995</v>
      </c>
      <c r="N197" s="143">
        <v>42500</v>
      </c>
      <c r="O197" s="118">
        <v>2000</v>
      </c>
      <c r="P197" s="130">
        <v>36750</v>
      </c>
      <c r="Q197" s="130">
        <f t="shared" si="55"/>
        <v>2649675</v>
      </c>
      <c r="R197" s="139" t="s">
        <v>49</v>
      </c>
      <c r="S197" s="142"/>
      <c r="T197" s="116">
        <f t="shared" si="64"/>
        <v>3136349.9999999995</v>
      </c>
      <c r="U197" s="140">
        <v>35000</v>
      </c>
      <c r="V197" s="156">
        <f>P197-3000</f>
        <v>33750</v>
      </c>
      <c r="W197" s="156">
        <f>V197-(V197*4.5%)-(V197-U197)*18/118</f>
        <v>32421.927966101695</v>
      </c>
      <c r="X197" s="156">
        <f t="shared" si="65"/>
        <v>2433375</v>
      </c>
      <c r="Y197" s="156">
        <f t="shared" si="66"/>
        <v>2337621.006355932</v>
      </c>
      <c r="AA197" s="177">
        <f t="shared" si="63"/>
        <v>2550</v>
      </c>
    </row>
    <row r="198" spans="1:27" s="154" customFormat="1" ht="12.75" customHeight="1">
      <c r="A198" s="115">
        <v>2</v>
      </c>
      <c r="B198" s="115">
        <v>2</v>
      </c>
      <c r="C198" s="115">
        <v>4</v>
      </c>
      <c r="D198" s="115">
        <v>11</v>
      </c>
      <c r="E198" s="131">
        <v>113</v>
      </c>
      <c r="F198" s="115">
        <v>3</v>
      </c>
      <c r="G198" s="152">
        <v>3</v>
      </c>
      <c r="H198" s="116">
        <v>54.7</v>
      </c>
      <c r="I198" s="116">
        <v>96.3</v>
      </c>
      <c r="J198" s="141">
        <v>102</v>
      </c>
      <c r="K198" s="116">
        <f t="shared" si="60"/>
        <v>102</v>
      </c>
      <c r="L198" s="118">
        <v>44000</v>
      </c>
      <c r="M198" s="118">
        <f t="shared" si="61"/>
        <v>4488000</v>
      </c>
      <c r="N198" s="143">
        <v>40500</v>
      </c>
      <c r="O198" s="118">
        <v>2000</v>
      </c>
      <c r="P198" s="578">
        <f>Шахматка!AG93</f>
        <v>44000</v>
      </c>
      <c r="Q198" s="578">
        <f t="shared" si="55"/>
        <v>4488000</v>
      </c>
      <c r="R198" s="117" t="s">
        <v>13</v>
      </c>
      <c r="S198" s="118"/>
      <c r="T198" s="116">
        <f t="shared" si="64"/>
        <v>4488000</v>
      </c>
      <c r="U198" s="116">
        <v>40930</v>
      </c>
      <c r="V198" s="153">
        <f>P198-3000</f>
        <v>41000</v>
      </c>
      <c r="W198" s="153">
        <f>V198-(V198*4.5%)-(V198-U198)*20/120</f>
        <v>39143.333333333336</v>
      </c>
      <c r="X198" s="153">
        <f t="shared" si="65"/>
        <v>4182000</v>
      </c>
      <c r="Y198" s="153">
        <f t="shared" si="66"/>
        <v>3992620.0000000005</v>
      </c>
      <c r="AA198" s="176">
        <f t="shared" si="63"/>
        <v>9800</v>
      </c>
    </row>
    <row r="199" spans="1:27" s="157" customFormat="1" ht="12.75" hidden="1" customHeight="1">
      <c r="A199" s="138">
        <v>2</v>
      </c>
      <c r="B199" s="138">
        <v>2</v>
      </c>
      <c r="C199" s="138">
        <v>1</v>
      </c>
      <c r="D199" s="138">
        <v>8</v>
      </c>
      <c r="E199" s="131">
        <v>162</v>
      </c>
      <c r="F199" s="138">
        <v>16</v>
      </c>
      <c r="G199" s="155">
        <v>3</v>
      </c>
      <c r="H199" s="140">
        <v>55.8</v>
      </c>
      <c r="I199" s="140">
        <v>97.4</v>
      </c>
      <c r="J199" s="141">
        <v>103.5</v>
      </c>
      <c r="K199" s="116">
        <f t="shared" si="60"/>
        <v>103.5</v>
      </c>
      <c r="L199" s="118">
        <v>42500</v>
      </c>
      <c r="M199" s="118">
        <f t="shared" si="61"/>
        <v>4398750</v>
      </c>
      <c r="N199" s="143">
        <v>40500</v>
      </c>
      <c r="O199" s="118">
        <v>2000</v>
      </c>
      <c r="P199" s="130">
        <v>34750</v>
      </c>
      <c r="Q199" s="130">
        <f t="shared" si="55"/>
        <v>3596625</v>
      </c>
      <c r="R199" s="139" t="s">
        <v>49</v>
      </c>
      <c r="S199" s="118"/>
      <c r="T199" s="116">
        <f t="shared" si="64"/>
        <v>4398750</v>
      </c>
      <c r="U199" s="140">
        <v>40930</v>
      </c>
      <c r="V199" s="156">
        <f>P199-3000</f>
        <v>31750</v>
      </c>
      <c r="W199" s="156">
        <f>V199-(V199*4.5%)-(V199-U199)*18/118</f>
        <v>31721.588983050846</v>
      </c>
      <c r="X199" s="156">
        <f t="shared" si="65"/>
        <v>3286125</v>
      </c>
      <c r="Y199" s="156">
        <f t="shared" si="66"/>
        <v>3283184.4597457624</v>
      </c>
      <c r="AA199" s="177">
        <f t="shared" si="63"/>
        <v>550</v>
      </c>
    </row>
    <row r="200" spans="1:27" s="162" customFormat="1" ht="12.75" hidden="1" customHeight="1">
      <c r="A200" s="180">
        <v>2</v>
      </c>
      <c r="B200" s="180">
        <v>2</v>
      </c>
      <c r="C200" s="180">
        <v>2</v>
      </c>
      <c r="D200" s="180">
        <v>9</v>
      </c>
      <c r="E200" s="182">
        <v>163</v>
      </c>
      <c r="F200" s="180">
        <v>16</v>
      </c>
      <c r="G200" s="183">
        <v>2</v>
      </c>
      <c r="H200" s="123">
        <v>35.200000000000003</v>
      </c>
      <c r="I200" s="123">
        <v>71</v>
      </c>
      <c r="J200" s="184">
        <v>72.099999999999994</v>
      </c>
      <c r="K200" s="116">
        <f t="shared" si="60"/>
        <v>72.099999999999994</v>
      </c>
      <c r="L200" s="118">
        <v>43000</v>
      </c>
      <c r="M200" s="118">
        <f t="shared" si="61"/>
        <v>3100299.9999999995</v>
      </c>
      <c r="N200" s="143">
        <v>42500</v>
      </c>
      <c r="O200" s="118">
        <v>2000</v>
      </c>
      <c r="P200" s="133">
        <v>42750</v>
      </c>
      <c r="Q200" s="133">
        <f t="shared" si="55"/>
        <v>3082274.9999999995</v>
      </c>
      <c r="R200" s="181" t="s">
        <v>100</v>
      </c>
      <c r="S200" s="118"/>
      <c r="T200" s="116">
        <f t="shared" si="64"/>
        <v>3100299.9999999995</v>
      </c>
      <c r="U200" s="123">
        <v>40930</v>
      </c>
      <c r="V200" s="153">
        <f>P200</f>
        <v>42750</v>
      </c>
      <c r="W200" s="153">
        <f>V200-(V200*4.5%)</f>
        <v>40826.25</v>
      </c>
      <c r="X200" s="185">
        <f t="shared" si="65"/>
        <v>3082274.9999999995</v>
      </c>
      <c r="Y200" s="153">
        <f t="shared" si="66"/>
        <v>2943572.625</v>
      </c>
      <c r="AA200" s="186">
        <f t="shared" si="63"/>
        <v>11550</v>
      </c>
    </row>
    <row r="201" spans="1:27" s="154" customFormat="1" ht="12.75" customHeight="1">
      <c r="A201" s="115">
        <v>2</v>
      </c>
      <c r="B201" s="115">
        <v>2</v>
      </c>
      <c r="C201" s="115">
        <v>4</v>
      </c>
      <c r="D201" s="115">
        <v>11</v>
      </c>
      <c r="E201" s="131">
        <v>117</v>
      </c>
      <c r="F201" s="115">
        <v>4</v>
      </c>
      <c r="G201" s="152">
        <v>3</v>
      </c>
      <c r="H201" s="116">
        <v>54.7</v>
      </c>
      <c r="I201" s="116">
        <v>96.3</v>
      </c>
      <c r="J201" s="141">
        <v>102</v>
      </c>
      <c r="K201" s="116">
        <f t="shared" si="60"/>
        <v>102</v>
      </c>
      <c r="L201" s="118">
        <v>44000</v>
      </c>
      <c r="M201" s="118">
        <f t="shared" si="61"/>
        <v>4488000</v>
      </c>
      <c r="N201" s="143">
        <v>40500</v>
      </c>
      <c r="O201" s="118">
        <v>2000</v>
      </c>
      <c r="P201" s="578">
        <f>Шахматка!AG93</f>
        <v>44000</v>
      </c>
      <c r="Q201" s="578">
        <f t="shared" si="55"/>
        <v>4488000</v>
      </c>
      <c r="R201" s="117" t="s">
        <v>13</v>
      </c>
      <c r="S201" s="118"/>
      <c r="T201" s="116">
        <f t="shared" si="64"/>
        <v>4488000</v>
      </c>
      <c r="U201" s="116">
        <v>40930</v>
      </c>
      <c r="V201" s="153">
        <f>P201-3000</f>
        <v>41000</v>
      </c>
      <c r="W201" s="153">
        <f>V201-(V201*4.5%)-(V201-U201)*20/120</f>
        <v>39143.333333333336</v>
      </c>
      <c r="X201" s="153">
        <f t="shared" si="65"/>
        <v>4182000</v>
      </c>
      <c r="Y201" s="153">
        <f t="shared" si="66"/>
        <v>3992620.0000000005</v>
      </c>
      <c r="AA201" s="176">
        <f t="shared" si="63"/>
        <v>9800</v>
      </c>
    </row>
    <row r="202" spans="1:27" s="162" customFormat="1" ht="12.75" hidden="1" customHeight="1">
      <c r="A202" s="180">
        <v>2</v>
      </c>
      <c r="B202" s="180">
        <v>3</v>
      </c>
      <c r="C202" s="180">
        <v>1</v>
      </c>
      <c r="D202" s="180">
        <v>12</v>
      </c>
      <c r="E202" s="182">
        <v>172</v>
      </c>
      <c r="F202" s="180">
        <v>3</v>
      </c>
      <c r="G202" s="183">
        <v>1</v>
      </c>
      <c r="H202" s="116">
        <v>19.5</v>
      </c>
      <c r="I202" s="116">
        <v>47.2</v>
      </c>
      <c r="J202" s="184">
        <v>48.6</v>
      </c>
      <c r="K202" s="116">
        <f t="shared" si="60"/>
        <v>48.6</v>
      </c>
      <c r="L202" s="118">
        <v>45000</v>
      </c>
      <c r="M202" s="118">
        <f t="shared" si="61"/>
        <v>2187000</v>
      </c>
      <c r="N202" s="143">
        <v>42000</v>
      </c>
      <c r="O202" s="118">
        <v>2000</v>
      </c>
      <c r="P202" s="133">
        <v>41500</v>
      </c>
      <c r="Q202" s="133">
        <f t="shared" si="55"/>
        <v>2016900</v>
      </c>
      <c r="R202" s="181" t="s">
        <v>40</v>
      </c>
      <c r="S202" s="118"/>
      <c r="T202" s="116">
        <f t="shared" si="64"/>
        <v>2187000</v>
      </c>
      <c r="U202" s="116">
        <v>40930</v>
      </c>
      <c r="V202" s="153">
        <f>P202-3000</f>
        <v>38500</v>
      </c>
      <c r="W202" s="153">
        <f>V202-(V202*4.5%)-(V202-U202)*20/120</f>
        <v>37172.5</v>
      </c>
      <c r="X202" s="153">
        <f t="shared" si="65"/>
        <v>1871100</v>
      </c>
      <c r="Y202" s="153">
        <f t="shared" si="66"/>
        <v>1806583.5</v>
      </c>
      <c r="Z202" s="154"/>
      <c r="AA202" s="176">
        <f t="shared" si="63"/>
        <v>7300</v>
      </c>
    </row>
    <row r="203" spans="1:27" s="157" customFormat="1" ht="12.75" hidden="1" customHeight="1">
      <c r="A203" s="138">
        <v>2</v>
      </c>
      <c r="B203" s="138">
        <v>3</v>
      </c>
      <c r="C203" s="138">
        <v>3</v>
      </c>
      <c r="D203" s="138">
        <v>14</v>
      </c>
      <c r="E203" s="131">
        <v>174</v>
      </c>
      <c r="F203" s="138">
        <v>3</v>
      </c>
      <c r="G203" s="155">
        <v>1</v>
      </c>
      <c r="H203" s="140">
        <v>19</v>
      </c>
      <c r="I203" s="140">
        <v>45.6</v>
      </c>
      <c r="J203" s="141">
        <v>46.7</v>
      </c>
      <c r="K203" s="116">
        <f t="shared" si="60"/>
        <v>46.7</v>
      </c>
      <c r="L203" s="118">
        <v>45000</v>
      </c>
      <c r="M203" s="118">
        <f t="shared" si="61"/>
        <v>2101500</v>
      </c>
      <c r="N203" s="143">
        <v>44000</v>
      </c>
      <c r="O203" s="118">
        <v>2000</v>
      </c>
      <c r="P203" s="130">
        <v>40500</v>
      </c>
      <c r="Q203" s="130">
        <f t="shared" si="55"/>
        <v>1891350</v>
      </c>
      <c r="R203" s="139" t="s">
        <v>49</v>
      </c>
      <c r="S203" s="118"/>
      <c r="T203" s="116">
        <f t="shared" si="64"/>
        <v>2101500</v>
      </c>
      <c r="U203" s="140">
        <v>40930</v>
      </c>
      <c r="V203" s="156">
        <f>P203-3000</f>
        <v>37500</v>
      </c>
      <c r="W203" s="156">
        <f>V203-(V203*4.5%)-(V203-U203)*18/118</f>
        <v>36335.720338983054</v>
      </c>
      <c r="X203" s="156">
        <f t="shared" si="65"/>
        <v>1751250</v>
      </c>
      <c r="Y203" s="156">
        <f t="shared" si="66"/>
        <v>1696878.1398305087</v>
      </c>
      <c r="AA203" s="177">
        <f t="shared" si="63"/>
        <v>6300</v>
      </c>
    </row>
    <row r="204" spans="1:27" s="162" customFormat="1" ht="12.75" hidden="1" customHeight="1">
      <c r="A204" s="180">
        <v>2</v>
      </c>
      <c r="B204" s="180">
        <v>3</v>
      </c>
      <c r="C204" s="180">
        <v>6</v>
      </c>
      <c r="D204" s="180">
        <v>17</v>
      </c>
      <c r="E204" s="182">
        <v>177</v>
      </c>
      <c r="F204" s="180">
        <v>3</v>
      </c>
      <c r="G204" s="183">
        <v>1</v>
      </c>
      <c r="H204" s="123">
        <v>19.5</v>
      </c>
      <c r="I204" s="123">
        <v>44.3</v>
      </c>
      <c r="J204" s="184">
        <v>45.7</v>
      </c>
      <c r="K204" s="116">
        <f t="shared" si="60"/>
        <v>45.7</v>
      </c>
      <c r="L204" s="118">
        <v>45000</v>
      </c>
      <c r="M204" s="118">
        <f t="shared" si="61"/>
        <v>2056500.0000000002</v>
      </c>
      <c r="N204" s="143">
        <v>43000</v>
      </c>
      <c r="O204" s="118">
        <v>2000</v>
      </c>
      <c r="P204" s="133">
        <v>41500</v>
      </c>
      <c r="Q204" s="133">
        <f t="shared" si="55"/>
        <v>1896550.0000000002</v>
      </c>
      <c r="R204" s="181" t="s">
        <v>100</v>
      </c>
      <c r="S204" s="118"/>
      <c r="T204" s="116">
        <f t="shared" si="64"/>
        <v>2056500.0000000002</v>
      </c>
      <c r="U204" s="123">
        <v>40930</v>
      </c>
      <c r="V204" s="153">
        <f>P204</f>
        <v>41500</v>
      </c>
      <c r="W204" s="153">
        <f>V204-(V204*4.5%)</f>
        <v>39632.5</v>
      </c>
      <c r="X204" s="185">
        <f t="shared" si="65"/>
        <v>1896550.0000000002</v>
      </c>
      <c r="Y204" s="153">
        <f t="shared" si="66"/>
        <v>1811205.25</v>
      </c>
      <c r="AA204" s="186">
        <f t="shared" si="63"/>
        <v>10300</v>
      </c>
    </row>
    <row r="205" spans="1:27" s="162" customFormat="1" ht="12.75" hidden="1" customHeight="1">
      <c r="A205" s="180">
        <v>2</v>
      </c>
      <c r="B205" s="180">
        <v>3</v>
      </c>
      <c r="C205" s="180">
        <v>2</v>
      </c>
      <c r="D205" s="180">
        <v>13</v>
      </c>
      <c r="E205" s="182">
        <v>179</v>
      </c>
      <c r="F205" s="180">
        <v>4</v>
      </c>
      <c r="G205" s="183">
        <v>2</v>
      </c>
      <c r="H205" s="123">
        <v>35.299999999999997</v>
      </c>
      <c r="I205" s="123">
        <v>72.3</v>
      </c>
      <c r="J205" s="184">
        <v>76.099999999999994</v>
      </c>
      <c r="K205" s="116">
        <f t="shared" si="60"/>
        <v>76.099999999999994</v>
      </c>
      <c r="L205" s="118">
        <v>44500</v>
      </c>
      <c r="M205" s="118">
        <f t="shared" si="61"/>
        <v>3386449.9999999995</v>
      </c>
      <c r="N205" s="143">
        <v>42500</v>
      </c>
      <c r="O205" s="118">
        <v>2000</v>
      </c>
      <c r="P205" s="133">
        <v>40750</v>
      </c>
      <c r="Q205" s="133">
        <f t="shared" si="55"/>
        <v>3101075</v>
      </c>
      <c r="R205" s="181" t="s">
        <v>100</v>
      </c>
      <c r="S205" s="118"/>
      <c r="T205" s="116">
        <f t="shared" si="64"/>
        <v>3386449.9999999995</v>
      </c>
      <c r="U205" s="123">
        <v>40930</v>
      </c>
      <c r="V205" s="153">
        <f>P205</f>
        <v>40750</v>
      </c>
      <c r="W205" s="153">
        <f>V205-(V205*4.5%)</f>
        <v>38916.25</v>
      </c>
      <c r="X205" s="185">
        <f t="shared" si="65"/>
        <v>3101075</v>
      </c>
      <c r="Y205" s="153">
        <f t="shared" si="66"/>
        <v>2961526.625</v>
      </c>
      <c r="AA205" s="186">
        <f t="shared" si="63"/>
        <v>9550</v>
      </c>
    </row>
    <row r="206" spans="1:27" s="154" customFormat="1" ht="12.75" customHeight="1">
      <c r="A206" s="115">
        <v>2</v>
      </c>
      <c r="B206" s="115">
        <v>2</v>
      </c>
      <c r="C206" s="115">
        <v>4</v>
      </c>
      <c r="D206" s="115">
        <v>11</v>
      </c>
      <c r="E206" s="131">
        <v>125</v>
      </c>
      <c r="F206" s="115">
        <v>6</v>
      </c>
      <c r="G206" s="158">
        <v>3</v>
      </c>
      <c r="H206" s="116">
        <v>54.7</v>
      </c>
      <c r="I206" s="116">
        <v>96.3</v>
      </c>
      <c r="J206" s="141">
        <v>102</v>
      </c>
      <c r="K206" s="116">
        <f t="shared" si="60"/>
        <v>102</v>
      </c>
      <c r="L206" s="118">
        <v>43500</v>
      </c>
      <c r="M206" s="118">
        <f t="shared" si="61"/>
        <v>4437000</v>
      </c>
      <c r="N206" s="143">
        <v>40500</v>
      </c>
      <c r="O206" s="118">
        <v>2000</v>
      </c>
      <c r="P206" s="578">
        <f>Шахматка!AG95</f>
        <v>44000</v>
      </c>
      <c r="Q206" s="578">
        <f t="shared" si="55"/>
        <v>4488000</v>
      </c>
      <c r="R206" s="117" t="s">
        <v>13</v>
      </c>
      <c r="S206" s="118"/>
      <c r="T206" s="116">
        <f t="shared" si="64"/>
        <v>4437000</v>
      </c>
      <c r="U206" s="116">
        <v>40930</v>
      </c>
      <c r="V206" s="153">
        <f>P206-3000</f>
        <v>41000</v>
      </c>
      <c r="W206" s="153">
        <f>V206-(V206*4.5%)-(V206-U206)*20/120</f>
        <v>39143.333333333336</v>
      </c>
      <c r="X206" s="153">
        <f t="shared" si="65"/>
        <v>4182000</v>
      </c>
      <c r="Y206" s="153">
        <f t="shared" si="66"/>
        <v>3992620.0000000005</v>
      </c>
      <c r="AA206" s="176">
        <f t="shared" si="63"/>
        <v>9800</v>
      </c>
    </row>
    <row r="207" spans="1:27" s="154" customFormat="1" ht="12.75" customHeight="1">
      <c r="A207" s="115">
        <v>2</v>
      </c>
      <c r="B207" s="115">
        <v>2</v>
      </c>
      <c r="C207" s="115">
        <v>4</v>
      </c>
      <c r="D207" s="115">
        <v>11</v>
      </c>
      <c r="E207" s="131">
        <v>133</v>
      </c>
      <c r="F207" s="115">
        <v>8</v>
      </c>
      <c r="G207" s="158">
        <v>3</v>
      </c>
      <c r="H207" s="116">
        <v>54.7</v>
      </c>
      <c r="I207" s="116">
        <v>96.3</v>
      </c>
      <c r="J207" s="141">
        <v>102</v>
      </c>
      <c r="K207" s="116">
        <f t="shared" si="60"/>
        <v>102</v>
      </c>
      <c r="L207" s="118">
        <v>43500</v>
      </c>
      <c r="M207" s="118">
        <f t="shared" si="61"/>
        <v>4437000</v>
      </c>
      <c r="N207" s="143">
        <v>40500</v>
      </c>
      <c r="O207" s="118">
        <v>2000</v>
      </c>
      <c r="P207" s="578">
        <f>Шахматка!AG95</f>
        <v>44000</v>
      </c>
      <c r="Q207" s="578">
        <f t="shared" si="55"/>
        <v>4488000</v>
      </c>
      <c r="R207" s="117" t="s">
        <v>13</v>
      </c>
      <c r="S207" s="118"/>
      <c r="T207" s="116">
        <f t="shared" si="64"/>
        <v>4437000</v>
      </c>
      <c r="U207" s="116">
        <v>40930</v>
      </c>
      <c r="V207" s="153">
        <f>P207-3000</f>
        <v>41000</v>
      </c>
      <c r="W207" s="153">
        <f>V207-(V207*4.5%)-(V207-U207)*20/120</f>
        <v>39143.333333333336</v>
      </c>
      <c r="X207" s="153">
        <f t="shared" si="65"/>
        <v>4182000</v>
      </c>
      <c r="Y207" s="153">
        <f t="shared" si="66"/>
        <v>3992620.0000000005</v>
      </c>
      <c r="Z207" s="157"/>
      <c r="AA207" s="176">
        <f t="shared" si="63"/>
        <v>9800</v>
      </c>
    </row>
    <row r="208" spans="1:27" s="157" customFormat="1" ht="12.75" hidden="1" customHeight="1">
      <c r="A208" s="144">
        <v>2</v>
      </c>
      <c r="B208" s="144">
        <v>3</v>
      </c>
      <c r="C208" s="144">
        <v>2</v>
      </c>
      <c r="D208" s="144">
        <v>13</v>
      </c>
      <c r="E208" s="131">
        <v>197</v>
      </c>
      <c r="F208" s="144">
        <v>7</v>
      </c>
      <c r="G208" s="160">
        <v>2</v>
      </c>
      <c r="H208" s="145">
        <v>35.299999999999997</v>
      </c>
      <c r="I208" s="145">
        <v>72.3</v>
      </c>
      <c r="J208" s="141">
        <v>76.099999999999994</v>
      </c>
      <c r="K208" s="145">
        <f t="shared" si="60"/>
        <v>76.099999999999994</v>
      </c>
      <c r="L208" s="146">
        <v>42000</v>
      </c>
      <c r="M208" s="146">
        <f t="shared" si="61"/>
        <v>3196199.9999999995</v>
      </c>
      <c r="N208" s="143">
        <v>42000</v>
      </c>
      <c r="O208" s="142"/>
      <c r="P208" s="142"/>
      <c r="Q208" s="147">
        <f>N208*J208</f>
        <v>3196199.9999999995</v>
      </c>
      <c r="R208" s="144" t="s">
        <v>49</v>
      </c>
      <c r="S208" s="146"/>
      <c r="T208" s="145">
        <f t="shared" si="64"/>
        <v>3196199.9999999995</v>
      </c>
      <c r="U208" s="140"/>
      <c r="V208" s="161"/>
      <c r="W208" s="161"/>
      <c r="X208" s="156">
        <f t="shared" si="65"/>
        <v>0</v>
      </c>
      <c r="Y208" s="156">
        <f t="shared" si="66"/>
        <v>0</v>
      </c>
      <c r="Z208" s="154"/>
      <c r="AA208" s="176">
        <f t="shared" si="63"/>
        <v>-31200</v>
      </c>
    </row>
    <row r="209" spans="1:27" s="434" customFormat="1" ht="12.75" hidden="1" customHeight="1">
      <c r="A209" s="180">
        <v>2</v>
      </c>
      <c r="B209" s="180">
        <v>3</v>
      </c>
      <c r="C209" s="180">
        <v>3</v>
      </c>
      <c r="D209" s="180">
        <v>14</v>
      </c>
      <c r="E209" s="182">
        <v>198</v>
      </c>
      <c r="F209" s="180">
        <v>7</v>
      </c>
      <c r="G209" s="183">
        <v>1</v>
      </c>
      <c r="H209" s="123">
        <v>19</v>
      </c>
      <c r="I209" s="123">
        <v>47.2</v>
      </c>
      <c r="J209" s="184">
        <v>48.3</v>
      </c>
      <c r="K209" s="116">
        <f t="shared" si="60"/>
        <v>48.3</v>
      </c>
      <c r="L209" s="118">
        <v>44500</v>
      </c>
      <c r="M209" s="118">
        <f t="shared" si="61"/>
        <v>2149350</v>
      </c>
      <c r="N209" s="143">
        <v>44000</v>
      </c>
      <c r="O209" s="118">
        <v>2000</v>
      </c>
      <c r="P209" s="133">
        <v>45000</v>
      </c>
      <c r="Q209" s="133">
        <f t="shared" ref="Q209:Q217" si="67">P209*J209</f>
        <v>2173500</v>
      </c>
      <c r="R209" s="181" t="s">
        <v>100</v>
      </c>
      <c r="S209" s="118"/>
      <c r="T209" s="116">
        <f t="shared" si="64"/>
        <v>2149350</v>
      </c>
      <c r="U209" s="123">
        <v>40930</v>
      </c>
      <c r="V209" s="153">
        <f>P209</f>
        <v>45000</v>
      </c>
      <c r="W209" s="153">
        <f>V209-(V209*4.5%)</f>
        <v>42975</v>
      </c>
      <c r="X209" s="185">
        <f t="shared" si="65"/>
        <v>2173500</v>
      </c>
      <c r="Y209" s="153">
        <f t="shared" si="66"/>
        <v>2075692.4999999998</v>
      </c>
      <c r="AA209" s="186">
        <f t="shared" si="63"/>
        <v>13800</v>
      </c>
    </row>
    <row r="210" spans="1:27" s="154" customFormat="1" ht="12.75" customHeight="1">
      <c r="A210" s="115">
        <v>2</v>
      </c>
      <c r="B210" s="115">
        <v>2</v>
      </c>
      <c r="C210" s="115">
        <v>4</v>
      </c>
      <c r="D210" s="115">
        <v>11</v>
      </c>
      <c r="E210" s="131">
        <v>137</v>
      </c>
      <c r="F210" s="115">
        <v>9</v>
      </c>
      <c r="G210" s="158">
        <v>3</v>
      </c>
      <c r="H210" s="116">
        <v>54.7</v>
      </c>
      <c r="I210" s="116">
        <v>96.3</v>
      </c>
      <c r="J210" s="141">
        <v>102</v>
      </c>
      <c r="K210" s="116">
        <f t="shared" si="60"/>
        <v>102</v>
      </c>
      <c r="L210" s="118">
        <v>43500</v>
      </c>
      <c r="M210" s="118">
        <f t="shared" si="61"/>
        <v>4437000</v>
      </c>
      <c r="N210" s="143">
        <v>40500</v>
      </c>
      <c r="O210" s="118">
        <v>2000</v>
      </c>
      <c r="P210" s="578">
        <f>Шахматка!AG95</f>
        <v>44000</v>
      </c>
      <c r="Q210" s="578">
        <f t="shared" si="67"/>
        <v>4488000</v>
      </c>
      <c r="R210" s="117" t="s">
        <v>13</v>
      </c>
      <c r="S210" s="118"/>
      <c r="T210" s="116">
        <f t="shared" si="64"/>
        <v>4437000</v>
      </c>
      <c r="U210" s="116">
        <v>40930</v>
      </c>
      <c r="V210" s="153">
        <f t="shared" ref="V210:V217" si="68">P210-3000</f>
        <v>41000</v>
      </c>
      <c r="W210" s="153">
        <f>V210-(V210*4.5%)-(V210-U210)*20/120</f>
        <v>39143.333333333336</v>
      </c>
      <c r="X210" s="153">
        <f t="shared" si="65"/>
        <v>4182000</v>
      </c>
      <c r="Y210" s="153">
        <f t="shared" si="66"/>
        <v>3992620.0000000005</v>
      </c>
      <c r="AA210" s="176">
        <f t="shared" si="63"/>
        <v>9800</v>
      </c>
    </row>
    <row r="211" spans="1:27" s="154" customFormat="1" ht="12.75" customHeight="1">
      <c r="A211" s="115">
        <v>2</v>
      </c>
      <c r="B211" s="115">
        <v>2</v>
      </c>
      <c r="C211" s="115">
        <v>4</v>
      </c>
      <c r="D211" s="115">
        <v>11</v>
      </c>
      <c r="E211" s="131">
        <v>145</v>
      </c>
      <c r="F211" s="115">
        <v>11</v>
      </c>
      <c r="G211" s="158">
        <v>3</v>
      </c>
      <c r="H211" s="116">
        <v>54.7</v>
      </c>
      <c r="I211" s="116">
        <v>96.3</v>
      </c>
      <c r="J211" s="141">
        <v>102</v>
      </c>
      <c r="K211" s="116">
        <f t="shared" si="60"/>
        <v>102</v>
      </c>
      <c r="L211" s="118">
        <v>43000</v>
      </c>
      <c r="M211" s="118">
        <f t="shared" si="61"/>
        <v>4386000</v>
      </c>
      <c r="N211" s="143">
        <v>40500</v>
      </c>
      <c r="O211" s="118">
        <v>2000</v>
      </c>
      <c r="P211" s="578">
        <f>Шахматка!AG95</f>
        <v>44000</v>
      </c>
      <c r="Q211" s="578">
        <f t="shared" si="67"/>
        <v>4488000</v>
      </c>
      <c r="R211" s="117" t="s">
        <v>13</v>
      </c>
      <c r="S211" s="118"/>
      <c r="T211" s="116">
        <f t="shared" si="64"/>
        <v>4386000</v>
      </c>
      <c r="U211" s="116">
        <v>40930</v>
      </c>
      <c r="V211" s="153">
        <f t="shared" si="68"/>
        <v>41000</v>
      </c>
      <c r="W211" s="153">
        <f>V211-(V211*4.5%)-(V211-U211)*20/120</f>
        <v>39143.333333333336</v>
      </c>
      <c r="X211" s="153">
        <f t="shared" si="65"/>
        <v>4182000</v>
      </c>
      <c r="Y211" s="153">
        <f t="shared" si="66"/>
        <v>3992620.0000000005</v>
      </c>
      <c r="AA211" s="176">
        <f t="shared" si="63"/>
        <v>9800</v>
      </c>
    </row>
    <row r="212" spans="1:27" s="154" customFormat="1" ht="12.75" customHeight="1">
      <c r="A212" s="115">
        <v>2</v>
      </c>
      <c r="B212" s="115">
        <v>2</v>
      </c>
      <c r="C212" s="115">
        <v>4</v>
      </c>
      <c r="D212" s="115">
        <v>11</v>
      </c>
      <c r="E212" s="131">
        <v>153</v>
      </c>
      <c r="F212" s="115">
        <v>13</v>
      </c>
      <c r="G212" s="158">
        <v>3</v>
      </c>
      <c r="H212" s="116">
        <v>54.7</v>
      </c>
      <c r="I212" s="116">
        <v>96.3</v>
      </c>
      <c r="J212" s="141">
        <v>102</v>
      </c>
      <c r="K212" s="116">
        <f t="shared" ref="K212:K243" si="69">J212</f>
        <v>102</v>
      </c>
      <c r="L212" s="118">
        <v>43000</v>
      </c>
      <c r="M212" s="118">
        <f t="shared" ref="M212:M243" si="70">K212*L212</f>
        <v>4386000</v>
      </c>
      <c r="N212" s="143">
        <v>40500</v>
      </c>
      <c r="O212" s="118">
        <v>2000</v>
      </c>
      <c r="P212" s="578">
        <f>Шахматка!AG95</f>
        <v>44000</v>
      </c>
      <c r="Q212" s="578">
        <f t="shared" si="67"/>
        <v>4488000</v>
      </c>
      <c r="R212" s="117" t="s">
        <v>13</v>
      </c>
      <c r="S212" s="118"/>
      <c r="T212" s="116">
        <f t="shared" si="64"/>
        <v>4386000</v>
      </c>
      <c r="U212" s="116">
        <v>40930</v>
      </c>
      <c r="V212" s="153">
        <f t="shared" si="68"/>
        <v>41000</v>
      </c>
      <c r="W212" s="153">
        <f>V212-(V212*4.5%)-(V212-U212)*20/120</f>
        <v>39143.333333333336</v>
      </c>
      <c r="X212" s="153">
        <f t="shared" si="65"/>
        <v>4182000</v>
      </c>
      <c r="Y212" s="153">
        <f t="shared" si="66"/>
        <v>3992620.0000000005</v>
      </c>
      <c r="AA212" s="176">
        <f t="shared" si="63"/>
        <v>9800</v>
      </c>
    </row>
    <row r="213" spans="1:27" s="154" customFormat="1" ht="12.75" customHeight="1">
      <c r="A213" s="115">
        <v>2</v>
      </c>
      <c r="B213" s="115">
        <v>2</v>
      </c>
      <c r="C213" s="115">
        <v>4</v>
      </c>
      <c r="D213" s="115">
        <v>11</v>
      </c>
      <c r="E213" s="131">
        <v>157</v>
      </c>
      <c r="F213" s="115">
        <v>14</v>
      </c>
      <c r="G213" s="158">
        <v>3</v>
      </c>
      <c r="H213" s="116">
        <v>54.7</v>
      </c>
      <c r="I213" s="116">
        <v>96.3</v>
      </c>
      <c r="J213" s="141">
        <v>102</v>
      </c>
      <c r="K213" s="116">
        <f t="shared" si="69"/>
        <v>102</v>
      </c>
      <c r="L213" s="118">
        <v>43000</v>
      </c>
      <c r="M213" s="118">
        <f t="shared" si="70"/>
        <v>4386000</v>
      </c>
      <c r="N213" s="143">
        <v>40500</v>
      </c>
      <c r="O213" s="118">
        <v>2000</v>
      </c>
      <c r="P213" s="578">
        <f>Шахматка!AG95</f>
        <v>44000</v>
      </c>
      <c r="Q213" s="578">
        <f t="shared" si="67"/>
        <v>4488000</v>
      </c>
      <c r="R213" s="117" t="s">
        <v>13</v>
      </c>
      <c r="S213" s="118"/>
      <c r="T213" s="116">
        <f t="shared" si="64"/>
        <v>4386000</v>
      </c>
      <c r="U213" s="116">
        <v>40930</v>
      </c>
      <c r="V213" s="153">
        <f t="shared" si="68"/>
        <v>41000</v>
      </c>
      <c r="W213" s="153">
        <f>V213-(V213*4.5%)-(V213-U213)*20/120</f>
        <v>39143.333333333336</v>
      </c>
      <c r="X213" s="153">
        <f t="shared" si="65"/>
        <v>4182000</v>
      </c>
      <c r="Y213" s="153">
        <f t="shared" si="66"/>
        <v>3992620.0000000005</v>
      </c>
      <c r="AA213" s="176">
        <f t="shared" si="63"/>
        <v>9800</v>
      </c>
    </row>
    <row r="214" spans="1:27" s="157" customFormat="1" ht="12.75" hidden="1" customHeight="1">
      <c r="A214" s="138">
        <v>2</v>
      </c>
      <c r="B214" s="138">
        <v>3</v>
      </c>
      <c r="C214" s="138">
        <v>4</v>
      </c>
      <c r="D214" s="138">
        <v>15</v>
      </c>
      <c r="E214" s="131">
        <v>223</v>
      </c>
      <c r="F214" s="138">
        <v>11</v>
      </c>
      <c r="G214" s="155">
        <v>2</v>
      </c>
      <c r="H214" s="123">
        <v>35.200000000000003</v>
      </c>
      <c r="I214" s="123">
        <v>69</v>
      </c>
      <c r="J214" s="141">
        <v>70.099999999999994</v>
      </c>
      <c r="K214" s="116">
        <f t="shared" si="69"/>
        <v>70.099999999999994</v>
      </c>
      <c r="L214" s="118">
        <v>43500</v>
      </c>
      <c r="M214" s="118">
        <f t="shared" si="70"/>
        <v>3049349.9999999995</v>
      </c>
      <c r="N214" s="143">
        <v>44000</v>
      </c>
      <c r="O214" s="118">
        <v>2000</v>
      </c>
      <c r="P214" s="130">
        <v>43750</v>
      </c>
      <c r="Q214" s="130">
        <f t="shared" si="67"/>
        <v>3066874.9999999995</v>
      </c>
      <c r="R214" s="144" t="s">
        <v>49</v>
      </c>
      <c r="S214" s="118"/>
      <c r="T214" s="116">
        <f t="shared" si="64"/>
        <v>3049349.9999999995</v>
      </c>
      <c r="U214" s="140">
        <v>40930</v>
      </c>
      <c r="V214" s="185">
        <f t="shared" si="68"/>
        <v>40750</v>
      </c>
      <c r="W214" s="185">
        <f>V214-(V214*4.5%)-(V214-U214)*20/120</f>
        <v>38946.25</v>
      </c>
      <c r="X214" s="185">
        <f t="shared" si="65"/>
        <v>2856575</v>
      </c>
      <c r="Y214" s="185">
        <f t="shared" si="66"/>
        <v>2730132.125</v>
      </c>
      <c r="AA214" s="177">
        <f t="shared" si="63"/>
        <v>9550</v>
      </c>
    </row>
    <row r="215" spans="1:27" s="157" customFormat="1" ht="12.75" hidden="1" customHeight="1">
      <c r="A215" s="138">
        <v>2</v>
      </c>
      <c r="B215" s="138">
        <v>3</v>
      </c>
      <c r="C215" s="138">
        <v>5</v>
      </c>
      <c r="D215" s="138">
        <v>16</v>
      </c>
      <c r="E215" s="131">
        <v>224</v>
      </c>
      <c r="F215" s="138">
        <v>11</v>
      </c>
      <c r="G215" s="155">
        <v>2</v>
      </c>
      <c r="H215" s="140">
        <v>33.299999999999997</v>
      </c>
      <c r="I215" s="140">
        <v>67.099999999999994</v>
      </c>
      <c r="J215" s="141">
        <v>69.8</v>
      </c>
      <c r="K215" s="116">
        <f t="shared" si="69"/>
        <v>69.8</v>
      </c>
      <c r="L215" s="118">
        <v>48000</v>
      </c>
      <c r="M215" s="118">
        <f t="shared" si="70"/>
        <v>3350400</v>
      </c>
      <c r="N215" s="143">
        <v>46000</v>
      </c>
      <c r="O215" s="118">
        <v>2000</v>
      </c>
      <c r="P215" s="130">
        <v>40500</v>
      </c>
      <c r="Q215" s="130">
        <f t="shared" si="67"/>
        <v>2826900</v>
      </c>
      <c r="R215" s="139" t="s">
        <v>49</v>
      </c>
      <c r="S215" s="136"/>
      <c r="T215" s="116">
        <f t="shared" si="64"/>
        <v>3350400</v>
      </c>
      <c r="U215" s="140">
        <v>35000</v>
      </c>
      <c r="V215" s="156">
        <f t="shared" si="68"/>
        <v>37500</v>
      </c>
      <c r="W215" s="156">
        <f>V215-(V215*4.5%)-(V215-U215)*18/118</f>
        <v>35431.144067796609</v>
      </c>
      <c r="X215" s="156">
        <f t="shared" si="65"/>
        <v>2617500</v>
      </c>
      <c r="Y215" s="156">
        <f t="shared" si="66"/>
        <v>2473093.8559322031</v>
      </c>
      <c r="AA215" s="177">
        <f t="shared" si="63"/>
        <v>6300</v>
      </c>
    </row>
    <row r="216" spans="1:27" s="157" customFormat="1" ht="12.75" hidden="1" customHeight="1">
      <c r="A216" s="138">
        <v>2</v>
      </c>
      <c r="B216" s="138">
        <v>3</v>
      </c>
      <c r="C216" s="138">
        <v>3</v>
      </c>
      <c r="D216" s="138">
        <v>14</v>
      </c>
      <c r="E216" s="131">
        <v>228</v>
      </c>
      <c r="F216" s="138">
        <v>12</v>
      </c>
      <c r="G216" s="155">
        <v>1</v>
      </c>
      <c r="H216" s="140">
        <v>19</v>
      </c>
      <c r="I216" s="140">
        <v>47.2</v>
      </c>
      <c r="J216" s="141">
        <v>48.3</v>
      </c>
      <c r="K216" s="116">
        <f t="shared" si="69"/>
        <v>48.3</v>
      </c>
      <c r="L216" s="118">
        <v>44000</v>
      </c>
      <c r="M216" s="118">
        <f t="shared" si="70"/>
        <v>2125200</v>
      </c>
      <c r="N216" s="143">
        <v>44000</v>
      </c>
      <c r="O216" s="118">
        <v>2000</v>
      </c>
      <c r="P216" s="130">
        <v>43500</v>
      </c>
      <c r="Q216" s="130">
        <f t="shared" si="67"/>
        <v>2101050</v>
      </c>
      <c r="R216" s="139" t="s">
        <v>49</v>
      </c>
      <c r="S216" s="118"/>
      <c r="T216" s="116">
        <f t="shared" si="64"/>
        <v>2125200</v>
      </c>
      <c r="U216" s="140">
        <v>40930</v>
      </c>
      <c r="V216" s="156">
        <f t="shared" si="68"/>
        <v>40500</v>
      </c>
      <c r="W216" s="156">
        <f>V216-(V216*4.5%)-(V216-U216)*18/118</f>
        <v>38743.093220338982</v>
      </c>
      <c r="X216" s="156">
        <f t="shared" si="65"/>
        <v>1956150</v>
      </c>
      <c r="Y216" s="156">
        <f t="shared" si="66"/>
        <v>1871291.4025423727</v>
      </c>
      <c r="AA216" s="177">
        <f t="shared" si="63"/>
        <v>9300</v>
      </c>
    </row>
    <row r="217" spans="1:27" s="157" customFormat="1" ht="12.75" hidden="1" customHeight="1">
      <c r="A217" s="138">
        <v>2</v>
      </c>
      <c r="B217" s="138">
        <v>3</v>
      </c>
      <c r="C217" s="138">
        <v>1</v>
      </c>
      <c r="D217" s="138">
        <v>12</v>
      </c>
      <c r="E217" s="131">
        <v>238</v>
      </c>
      <c r="F217" s="138">
        <v>14</v>
      </c>
      <c r="G217" s="155">
        <v>1</v>
      </c>
      <c r="H217" s="116">
        <v>19.5</v>
      </c>
      <c r="I217" s="116">
        <v>47.2</v>
      </c>
      <c r="J217" s="141">
        <v>48.6</v>
      </c>
      <c r="K217" s="116">
        <f t="shared" si="69"/>
        <v>48.6</v>
      </c>
      <c r="L217" s="118">
        <v>44000</v>
      </c>
      <c r="M217" s="118">
        <f t="shared" si="70"/>
        <v>2138400</v>
      </c>
      <c r="N217" s="143">
        <v>42000</v>
      </c>
      <c r="O217" s="118">
        <v>2000</v>
      </c>
      <c r="P217" s="130">
        <v>41000</v>
      </c>
      <c r="Q217" s="130">
        <f t="shared" si="67"/>
        <v>1992600</v>
      </c>
      <c r="R217" s="139" t="s">
        <v>49</v>
      </c>
      <c r="S217" s="118"/>
      <c r="T217" s="116">
        <f t="shared" si="64"/>
        <v>2138400</v>
      </c>
      <c r="U217" s="116">
        <v>40930</v>
      </c>
      <c r="V217" s="153">
        <f t="shared" si="68"/>
        <v>38000</v>
      </c>
      <c r="W217" s="153">
        <f>V217-(V217*4.5%)-(V217-U217)*20/120</f>
        <v>36778.333333333336</v>
      </c>
      <c r="X217" s="153">
        <f t="shared" si="65"/>
        <v>1846800</v>
      </c>
      <c r="Y217" s="153">
        <f t="shared" si="66"/>
        <v>1787427.0000000002</v>
      </c>
      <c r="Z217" s="154"/>
      <c r="AA217" s="176">
        <f t="shared" si="63"/>
        <v>6800</v>
      </c>
    </row>
    <row r="218" spans="1:27" s="157" customFormat="1" ht="12.75" hidden="1" customHeight="1">
      <c r="A218" s="138">
        <v>2</v>
      </c>
      <c r="B218" s="138">
        <v>3</v>
      </c>
      <c r="C218" s="138">
        <v>2</v>
      </c>
      <c r="D218" s="138">
        <v>13</v>
      </c>
      <c r="E218" s="131">
        <v>239</v>
      </c>
      <c r="F218" s="138">
        <v>14</v>
      </c>
      <c r="G218" s="155">
        <v>2</v>
      </c>
      <c r="H218" s="140">
        <v>35.299999999999997</v>
      </c>
      <c r="I218" s="140">
        <v>72.3</v>
      </c>
      <c r="J218" s="141">
        <v>76.099999999999994</v>
      </c>
      <c r="K218" s="140">
        <f t="shared" si="69"/>
        <v>76.099999999999994</v>
      </c>
      <c r="L218" s="142">
        <v>43500</v>
      </c>
      <c r="M218" s="142">
        <f t="shared" si="70"/>
        <v>3310349.9999999995</v>
      </c>
      <c r="N218" s="143">
        <v>37500</v>
      </c>
      <c r="O218" s="143"/>
      <c r="P218" s="143"/>
      <c r="Q218" s="143">
        <f>N218*J218</f>
        <v>2853750</v>
      </c>
      <c r="R218" s="144" t="s">
        <v>49</v>
      </c>
      <c r="S218" s="142"/>
      <c r="T218" s="140">
        <f t="shared" si="64"/>
        <v>3310349.9999999995</v>
      </c>
      <c r="U218" s="140">
        <v>35000</v>
      </c>
      <c r="V218" s="156">
        <f>N218</f>
        <v>37500</v>
      </c>
      <c r="W218" s="156">
        <f>V218-(V218*4.5%)-(V218-U218)*18/118</f>
        <v>35431.144067796609</v>
      </c>
      <c r="X218" s="156">
        <f t="shared" si="65"/>
        <v>2853750</v>
      </c>
      <c r="Y218" s="156">
        <f t="shared" si="66"/>
        <v>2696310.0635593217</v>
      </c>
      <c r="Z218" s="154"/>
      <c r="AA218" s="154"/>
    </row>
    <row r="219" spans="1:27" s="162" customFormat="1" ht="12.75" hidden="1" customHeight="1">
      <c r="A219" s="180">
        <v>2</v>
      </c>
      <c r="B219" s="180">
        <v>3</v>
      </c>
      <c r="C219" s="180">
        <v>4</v>
      </c>
      <c r="D219" s="180">
        <v>15</v>
      </c>
      <c r="E219" s="182">
        <v>247</v>
      </c>
      <c r="F219" s="180">
        <v>15</v>
      </c>
      <c r="G219" s="183">
        <v>2</v>
      </c>
      <c r="H219" s="123">
        <v>35.200000000000003</v>
      </c>
      <c r="I219" s="123">
        <v>69</v>
      </c>
      <c r="J219" s="184">
        <v>70.099999999999994</v>
      </c>
      <c r="K219" s="116">
        <f t="shared" si="69"/>
        <v>70.099999999999994</v>
      </c>
      <c r="L219" s="118">
        <v>43500</v>
      </c>
      <c r="M219" s="118">
        <f t="shared" si="70"/>
        <v>3049349.9999999995</v>
      </c>
      <c r="N219" s="143">
        <v>44000</v>
      </c>
      <c r="O219" s="118">
        <v>2000</v>
      </c>
      <c r="P219" s="133">
        <v>42250</v>
      </c>
      <c r="Q219" s="133">
        <f>P219*J219</f>
        <v>2961724.9999999995</v>
      </c>
      <c r="R219" s="181" t="s">
        <v>100</v>
      </c>
      <c r="S219" s="118"/>
      <c r="T219" s="116">
        <f t="shared" si="64"/>
        <v>3049349.9999999995</v>
      </c>
      <c r="U219" s="123">
        <v>40930</v>
      </c>
      <c r="V219" s="153">
        <f>P219</f>
        <v>42250</v>
      </c>
      <c r="W219" s="153">
        <f>V219-(V219*4.5%)</f>
        <v>40348.75</v>
      </c>
      <c r="X219" s="185">
        <f t="shared" si="65"/>
        <v>2961724.9999999995</v>
      </c>
      <c r="Y219" s="153">
        <f t="shared" si="66"/>
        <v>2828447.375</v>
      </c>
      <c r="AA219" s="186">
        <f>V219-$AA$1</f>
        <v>11050</v>
      </c>
    </row>
    <row r="220" spans="1:27" s="157" customFormat="1" ht="12.75" hidden="1" customHeight="1">
      <c r="A220" s="138">
        <v>2</v>
      </c>
      <c r="B220" s="138">
        <v>3</v>
      </c>
      <c r="C220" s="138">
        <v>6</v>
      </c>
      <c r="D220" s="138">
        <v>17</v>
      </c>
      <c r="E220" s="131">
        <v>249</v>
      </c>
      <c r="F220" s="138">
        <v>15</v>
      </c>
      <c r="G220" s="155">
        <v>1</v>
      </c>
      <c r="H220" s="140">
        <v>19.5</v>
      </c>
      <c r="I220" s="140">
        <v>44.3</v>
      </c>
      <c r="J220" s="141">
        <v>45.7</v>
      </c>
      <c r="K220" s="116">
        <f t="shared" si="69"/>
        <v>45.7</v>
      </c>
      <c r="L220" s="118">
        <v>44000</v>
      </c>
      <c r="M220" s="118">
        <f t="shared" si="70"/>
        <v>2010800.0000000002</v>
      </c>
      <c r="N220" s="143">
        <v>43000</v>
      </c>
      <c r="O220" s="118">
        <v>2000</v>
      </c>
      <c r="P220" s="130">
        <v>40000</v>
      </c>
      <c r="Q220" s="130">
        <f>P220*J220</f>
        <v>1828000</v>
      </c>
      <c r="R220" s="139" t="s">
        <v>49</v>
      </c>
      <c r="S220" s="118"/>
      <c r="T220" s="116">
        <f t="shared" si="64"/>
        <v>2010800.0000000002</v>
      </c>
      <c r="U220" s="140">
        <v>40930</v>
      </c>
      <c r="V220" s="156">
        <f>P220-3000</f>
        <v>37000</v>
      </c>
      <c r="W220" s="156">
        <f>V220-(V220*4.5%)-(V220-U220)*18/118</f>
        <v>35934.491525423728</v>
      </c>
      <c r="X220" s="156">
        <f t="shared" si="65"/>
        <v>1690900</v>
      </c>
      <c r="Y220" s="156">
        <f t="shared" si="66"/>
        <v>1642206.2627118644</v>
      </c>
      <c r="AA220" s="177">
        <f>V220-$AA$1</f>
        <v>5800</v>
      </c>
    </row>
    <row r="221" spans="1:27" s="157" customFormat="1" ht="12.75" hidden="1" customHeight="1">
      <c r="A221" s="144">
        <v>2</v>
      </c>
      <c r="B221" s="144">
        <v>3</v>
      </c>
      <c r="C221" s="144">
        <v>3</v>
      </c>
      <c r="D221" s="144">
        <v>14</v>
      </c>
      <c r="E221" s="131">
        <v>252</v>
      </c>
      <c r="F221" s="144">
        <v>16</v>
      </c>
      <c r="G221" s="160">
        <v>1</v>
      </c>
      <c r="H221" s="145">
        <v>19</v>
      </c>
      <c r="I221" s="145">
        <v>47.2</v>
      </c>
      <c r="J221" s="141">
        <v>48.3</v>
      </c>
      <c r="K221" s="145">
        <f t="shared" si="69"/>
        <v>48.3</v>
      </c>
      <c r="L221" s="146">
        <v>35000</v>
      </c>
      <c r="M221" s="146">
        <f t="shared" si="70"/>
        <v>1690500</v>
      </c>
      <c r="N221" s="143">
        <v>42500</v>
      </c>
      <c r="O221" s="142"/>
      <c r="P221" s="142"/>
      <c r="Q221" s="147">
        <f>N221*J221</f>
        <v>2052749.9999999998</v>
      </c>
      <c r="R221" s="144" t="s">
        <v>49</v>
      </c>
      <c r="S221" s="146"/>
      <c r="T221" s="145">
        <v>2052750</v>
      </c>
      <c r="U221" s="140"/>
      <c r="V221" s="161"/>
      <c r="W221" s="161"/>
      <c r="X221" s="156">
        <f t="shared" si="65"/>
        <v>0</v>
      </c>
      <c r="Y221" s="156">
        <f t="shared" si="66"/>
        <v>0</v>
      </c>
      <c r="AA221" s="176">
        <f>V221-$AA$1</f>
        <v>-31200</v>
      </c>
    </row>
    <row r="222" spans="1:27" s="327" customFormat="1" ht="12.75" hidden="1" customHeight="1">
      <c r="A222" s="138">
        <v>2</v>
      </c>
      <c r="B222" s="138">
        <v>3</v>
      </c>
      <c r="C222" s="138">
        <v>5</v>
      </c>
      <c r="D222" s="138">
        <v>16</v>
      </c>
      <c r="E222" s="171">
        <v>254</v>
      </c>
      <c r="F222" s="138">
        <v>16</v>
      </c>
      <c r="G222" s="155">
        <v>2</v>
      </c>
      <c r="H222" s="116">
        <v>33.299999999999997</v>
      </c>
      <c r="I222" s="116">
        <v>67.099999999999994</v>
      </c>
      <c r="J222" s="141">
        <v>69.8</v>
      </c>
      <c r="K222" s="116">
        <f t="shared" si="69"/>
        <v>69.8</v>
      </c>
      <c r="L222" s="118">
        <v>48000</v>
      </c>
      <c r="M222" s="118">
        <f t="shared" si="70"/>
        <v>3350400</v>
      </c>
      <c r="N222" s="143">
        <v>46000</v>
      </c>
      <c r="O222" s="118">
        <v>2000</v>
      </c>
      <c r="P222" s="130">
        <v>45250</v>
      </c>
      <c r="Q222" s="130">
        <f t="shared" ref="Q222:Q239" si="71">P222*J222</f>
        <v>3158450</v>
      </c>
      <c r="R222" s="144" t="s">
        <v>49</v>
      </c>
      <c r="S222" s="118"/>
      <c r="T222" s="116">
        <f>L222*K222</f>
        <v>3350400</v>
      </c>
      <c r="U222" s="116">
        <v>40930</v>
      </c>
      <c r="V222" s="153">
        <f>P222-3000</f>
        <v>42250</v>
      </c>
      <c r="W222" s="153">
        <f>V222-(V222*4.5%)-(V222-U222)*20/120</f>
        <v>40128.75</v>
      </c>
      <c r="X222" s="153">
        <f t="shared" si="65"/>
        <v>2949050</v>
      </c>
      <c r="Y222" s="153">
        <f t="shared" si="66"/>
        <v>2800986.75</v>
      </c>
      <c r="Z222" s="159"/>
      <c r="AA222" s="176">
        <f>V222-$AA$1</f>
        <v>11050</v>
      </c>
    </row>
    <row r="223" spans="1:27" s="157" customFormat="1" ht="12.75" hidden="1" customHeight="1">
      <c r="A223" s="138">
        <v>2</v>
      </c>
      <c r="B223" s="138">
        <v>2</v>
      </c>
      <c r="C223" s="138">
        <v>2</v>
      </c>
      <c r="D223" s="138">
        <v>9</v>
      </c>
      <c r="E223" s="171">
        <v>111</v>
      </c>
      <c r="F223" s="138">
        <v>3</v>
      </c>
      <c r="G223" s="155">
        <v>2</v>
      </c>
      <c r="H223" s="140">
        <v>35.200000000000003</v>
      </c>
      <c r="I223" s="140">
        <v>69.400000000000006</v>
      </c>
      <c r="J223" s="141">
        <v>70.5</v>
      </c>
      <c r="K223" s="116">
        <f t="shared" si="69"/>
        <v>70.5</v>
      </c>
      <c r="L223" s="118">
        <v>44500</v>
      </c>
      <c r="M223" s="118">
        <f t="shared" si="70"/>
        <v>3137250</v>
      </c>
      <c r="N223" s="143">
        <v>42500</v>
      </c>
      <c r="O223" s="118">
        <v>2000</v>
      </c>
      <c r="P223" s="130">
        <v>41250</v>
      </c>
      <c r="Q223" s="130">
        <f t="shared" si="71"/>
        <v>2908125</v>
      </c>
      <c r="R223" s="139" t="s">
        <v>49</v>
      </c>
      <c r="S223" s="118"/>
      <c r="T223" s="116">
        <f>L223*K223</f>
        <v>3137250</v>
      </c>
      <c r="U223" s="140">
        <v>40930</v>
      </c>
      <c r="V223" s="156">
        <f>P223</f>
        <v>41250</v>
      </c>
      <c r="W223" s="156">
        <f>V223-(V223*4.5%)</f>
        <v>39393.75</v>
      </c>
      <c r="X223" s="156">
        <f t="shared" si="65"/>
        <v>2908125</v>
      </c>
      <c r="Y223" s="156">
        <f t="shared" si="66"/>
        <v>2777259.375</v>
      </c>
    </row>
    <row r="224" spans="1:27" s="154" customFormat="1" ht="12.75" customHeight="1">
      <c r="A224" s="115">
        <v>2</v>
      </c>
      <c r="B224" s="115">
        <v>2</v>
      </c>
      <c r="C224" s="115">
        <v>4</v>
      </c>
      <c r="D224" s="115">
        <v>11</v>
      </c>
      <c r="E224" s="131">
        <v>161</v>
      </c>
      <c r="F224" s="115">
        <v>15</v>
      </c>
      <c r="G224" s="158">
        <v>3</v>
      </c>
      <c r="H224" s="116">
        <v>54.7</v>
      </c>
      <c r="I224" s="116">
        <v>96.3</v>
      </c>
      <c r="J224" s="141">
        <v>102</v>
      </c>
      <c r="K224" s="116">
        <f t="shared" si="69"/>
        <v>102</v>
      </c>
      <c r="L224" s="118">
        <v>43000</v>
      </c>
      <c r="M224" s="118">
        <f t="shared" si="70"/>
        <v>4386000</v>
      </c>
      <c r="N224" s="143">
        <v>40500</v>
      </c>
      <c r="O224" s="118">
        <v>2000</v>
      </c>
      <c r="P224" s="578">
        <f>Шахматка!AG95</f>
        <v>44000</v>
      </c>
      <c r="Q224" s="578">
        <f t="shared" si="71"/>
        <v>4488000</v>
      </c>
      <c r="R224" s="117" t="s">
        <v>13</v>
      </c>
      <c r="S224" s="136"/>
      <c r="T224" s="116">
        <f>L224*K224</f>
        <v>4386000</v>
      </c>
      <c r="U224" s="116">
        <v>40930</v>
      </c>
      <c r="V224" s="153">
        <f>P224</f>
        <v>44000</v>
      </c>
      <c r="W224" s="153">
        <f>V224-(V224*4.5%)</f>
        <v>42020</v>
      </c>
      <c r="X224" s="153">
        <f t="shared" si="65"/>
        <v>4488000</v>
      </c>
      <c r="Y224" s="153">
        <f t="shared" si="66"/>
        <v>4286040</v>
      </c>
      <c r="AA224" s="176">
        <f t="shared" ref="AA224:AA233" si="72">V224-$AA$1</f>
        <v>12800</v>
      </c>
    </row>
    <row r="225" spans="1:27" s="154" customFormat="1" ht="12.75" customHeight="1">
      <c r="A225" s="115">
        <v>2</v>
      </c>
      <c r="B225" s="115">
        <v>2</v>
      </c>
      <c r="C225" s="115">
        <v>4</v>
      </c>
      <c r="D225" s="115">
        <v>11</v>
      </c>
      <c r="E225" s="171">
        <v>121</v>
      </c>
      <c r="F225" s="115">
        <v>5</v>
      </c>
      <c r="G225" s="158">
        <v>3</v>
      </c>
      <c r="H225" s="116">
        <v>54.7</v>
      </c>
      <c r="I225" s="116">
        <v>96.3</v>
      </c>
      <c r="J225" s="141">
        <v>102</v>
      </c>
      <c r="K225" s="116">
        <f t="shared" si="69"/>
        <v>102</v>
      </c>
      <c r="L225" s="118">
        <v>44000</v>
      </c>
      <c r="M225" s="118">
        <f t="shared" si="70"/>
        <v>4488000</v>
      </c>
      <c r="N225" s="143">
        <v>40500</v>
      </c>
      <c r="O225" s="118">
        <v>2000</v>
      </c>
      <c r="P225" s="578">
        <f>Шахматка!AG93</f>
        <v>44000</v>
      </c>
      <c r="Q225" s="578">
        <f t="shared" si="71"/>
        <v>4488000</v>
      </c>
      <c r="R225" s="117" t="s">
        <v>13</v>
      </c>
      <c r="S225" s="118"/>
      <c r="T225" s="116">
        <f>L225*K225</f>
        <v>4488000</v>
      </c>
      <c r="U225" s="116">
        <v>40930</v>
      </c>
      <c r="V225" s="153">
        <f t="shared" ref="V225:V233" si="73">P225-3000</f>
        <v>41000</v>
      </c>
      <c r="W225" s="153">
        <f>V225-(V225*4.5%)-(V225-U225)*20/120</f>
        <v>39143.333333333336</v>
      </c>
      <c r="X225" s="153">
        <f t="shared" si="65"/>
        <v>4182000</v>
      </c>
      <c r="Y225" s="153">
        <f t="shared" si="66"/>
        <v>3992620.0000000005</v>
      </c>
      <c r="AA225" s="176">
        <f t="shared" si="72"/>
        <v>9800</v>
      </c>
    </row>
    <row r="226" spans="1:27" s="157" customFormat="1" ht="12.75" hidden="1" customHeight="1">
      <c r="A226" s="138">
        <v>2</v>
      </c>
      <c r="B226" s="138">
        <v>1</v>
      </c>
      <c r="C226" s="138">
        <v>5</v>
      </c>
      <c r="D226" s="138">
        <v>5</v>
      </c>
      <c r="E226" s="131">
        <v>5</v>
      </c>
      <c r="F226" s="138">
        <v>2</v>
      </c>
      <c r="G226" s="155">
        <v>1</v>
      </c>
      <c r="H226" s="140">
        <v>19</v>
      </c>
      <c r="I226" s="140">
        <v>44.9</v>
      </c>
      <c r="J226" s="141">
        <v>46</v>
      </c>
      <c r="K226" s="116">
        <f t="shared" si="69"/>
        <v>46</v>
      </c>
      <c r="L226" s="118">
        <v>45000</v>
      </c>
      <c r="M226" s="118">
        <f t="shared" si="70"/>
        <v>2070000</v>
      </c>
      <c r="N226" s="143">
        <v>41000</v>
      </c>
      <c r="O226" s="118">
        <v>2000</v>
      </c>
      <c r="P226" s="130">
        <v>37000</v>
      </c>
      <c r="Q226" s="130">
        <f t="shared" si="71"/>
        <v>1702000</v>
      </c>
      <c r="R226" s="144" t="s">
        <v>49</v>
      </c>
      <c r="S226" s="118"/>
      <c r="T226" s="116">
        <f>L226*K226</f>
        <v>2070000</v>
      </c>
      <c r="U226" s="140">
        <v>35000</v>
      </c>
      <c r="V226" s="156">
        <f t="shared" si="73"/>
        <v>34000</v>
      </c>
      <c r="W226" s="156">
        <f>V226-(V226*4.5%)-(V226-U226)*18/118</f>
        <v>32622.542372881355</v>
      </c>
      <c r="X226" s="156">
        <f t="shared" si="65"/>
        <v>1564000</v>
      </c>
      <c r="Y226" s="156">
        <f t="shared" si="66"/>
        <v>1500636.9491525423</v>
      </c>
      <c r="AA226" s="177">
        <f t="shared" si="72"/>
        <v>2800</v>
      </c>
    </row>
    <row r="227" spans="1:27" s="576" customFormat="1" ht="12.75" customHeight="1">
      <c r="A227" s="571">
        <v>2</v>
      </c>
      <c r="B227" s="571">
        <v>2</v>
      </c>
      <c r="C227" s="571">
        <v>4</v>
      </c>
      <c r="D227" s="571">
        <v>11</v>
      </c>
      <c r="E227" s="572">
        <v>165</v>
      </c>
      <c r="F227" s="571">
        <v>16</v>
      </c>
      <c r="G227" s="573">
        <v>3</v>
      </c>
      <c r="H227" s="116">
        <v>54</v>
      </c>
      <c r="I227" s="116">
        <v>96.3</v>
      </c>
      <c r="J227" s="574">
        <v>102</v>
      </c>
      <c r="K227" s="165"/>
      <c r="L227" s="165"/>
      <c r="M227" s="165"/>
      <c r="N227" s="143"/>
      <c r="O227" s="165"/>
      <c r="P227" s="579">
        <f>Шахматка!AG95</f>
        <v>44000</v>
      </c>
      <c r="Q227" s="579">
        <f t="shared" si="71"/>
        <v>4488000</v>
      </c>
      <c r="R227" s="575" t="s">
        <v>100</v>
      </c>
      <c r="S227" s="165"/>
      <c r="T227" s="165"/>
      <c r="U227" s="116">
        <v>40930</v>
      </c>
      <c r="V227" s="153">
        <f t="shared" si="73"/>
        <v>41000</v>
      </c>
      <c r="W227" s="153">
        <f t="shared" ref="W227:W233" si="74">V227-(V227*4.5%)-(V227-U227)*20/120</f>
        <v>39143.333333333336</v>
      </c>
      <c r="X227" s="153">
        <f t="shared" si="65"/>
        <v>4182000</v>
      </c>
      <c r="Y227" s="153">
        <f t="shared" si="66"/>
        <v>3992620.0000000005</v>
      </c>
      <c r="Z227" s="154"/>
      <c r="AA227" s="176">
        <f t="shared" si="72"/>
        <v>9800</v>
      </c>
    </row>
    <row r="228" spans="1:27" s="154" customFormat="1" ht="12.75" customHeight="1">
      <c r="A228" s="115">
        <v>2</v>
      </c>
      <c r="B228" s="115">
        <v>2</v>
      </c>
      <c r="C228" s="115">
        <v>1</v>
      </c>
      <c r="D228" s="115">
        <v>8</v>
      </c>
      <c r="E228" s="131">
        <v>106</v>
      </c>
      <c r="F228" s="115">
        <v>2</v>
      </c>
      <c r="G228" s="158">
        <v>3</v>
      </c>
      <c r="H228" s="116">
        <v>55.9</v>
      </c>
      <c r="I228" s="116">
        <v>97.4</v>
      </c>
      <c r="J228" s="141">
        <v>103.5</v>
      </c>
      <c r="K228" s="165"/>
      <c r="L228" s="165"/>
      <c r="M228" s="165"/>
      <c r="N228" s="143"/>
      <c r="O228" s="165"/>
      <c r="P228" s="578">
        <f>Шахматка!X91</f>
        <v>43250</v>
      </c>
      <c r="Q228" s="578">
        <f t="shared" si="71"/>
        <v>4476375</v>
      </c>
      <c r="R228" s="117" t="s">
        <v>13</v>
      </c>
      <c r="S228" s="165"/>
      <c r="T228" s="165"/>
      <c r="U228" s="116">
        <v>40930</v>
      </c>
      <c r="V228" s="153">
        <f t="shared" si="73"/>
        <v>40250</v>
      </c>
      <c r="W228" s="153">
        <f t="shared" si="74"/>
        <v>38552.083333333336</v>
      </c>
      <c r="X228" s="153">
        <f t="shared" si="65"/>
        <v>4165875</v>
      </c>
      <c r="Y228" s="153">
        <f t="shared" si="66"/>
        <v>3990140.6250000005</v>
      </c>
      <c r="AA228" s="176">
        <f t="shared" si="72"/>
        <v>9050</v>
      </c>
    </row>
    <row r="229" spans="1:27" s="154" customFormat="1" ht="12.75" customHeight="1">
      <c r="A229" s="115">
        <v>2</v>
      </c>
      <c r="B229" s="115">
        <v>2</v>
      </c>
      <c r="C229" s="115">
        <v>1</v>
      </c>
      <c r="D229" s="115">
        <v>8</v>
      </c>
      <c r="E229" s="131">
        <v>118</v>
      </c>
      <c r="F229" s="115">
        <v>5</v>
      </c>
      <c r="G229" s="152">
        <v>3</v>
      </c>
      <c r="H229" s="116">
        <v>55.8</v>
      </c>
      <c r="I229" s="116">
        <v>97.4</v>
      </c>
      <c r="J229" s="141">
        <v>103.5</v>
      </c>
      <c r="K229" s="116">
        <f>J229</f>
        <v>103.5</v>
      </c>
      <c r="L229" s="118">
        <v>44000</v>
      </c>
      <c r="M229" s="118">
        <f>K229*L229</f>
        <v>4554000</v>
      </c>
      <c r="N229" s="143">
        <v>40500</v>
      </c>
      <c r="O229" s="118">
        <v>2000</v>
      </c>
      <c r="P229" s="578">
        <f>Шахматка!X93</f>
        <v>44000</v>
      </c>
      <c r="Q229" s="578">
        <f t="shared" si="71"/>
        <v>4554000</v>
      </c>
      <c r="R229" s="117" t="s">
        <v>13</v>
      </c>
      <c r="S229" s="118"/>
      <c r="T229" s="116">
        <f>L229*K229</f>
        <v>4554000</v>
      </c>
      <c r="U229" s="116">
        <v>40930</v>
      </c>
      <c r="V229" s="153">
        <f t="shared" si="73"/>
        <v>41000</v>
      </c>
      <c r="W229" s="153">
        <f t="shared" si="74"/>
        <v>39143.333333333336</v>
      </c>
      <c r="X229" s="153">
        <f t="shared" si="65"/>
        <v>4243500</v>
      </c>
      <c r="Y229" s="153">
        <f t="shared" si="66"/>
        <v>4051335.0000000005</v>
      </c>
      <c r="AA229" s="176">
        <f t="shared" si="72"/>
        <v>9800</v>
      </c>
    </row>
    <row r="230" spans="1:27" s="154" customFormat="1" ht="12.75" customHeight="1">
      <c r="A230" s="115">
        <v>2</v>
      </c>
      <c r="B230" s="115">
        <v>2</v>
      </c>
      <c r="C230" s="115">
        <v>1</v>
      </c>
      <c r="D230" s="115">
        <v>8</v>
      </c>
      <c r="E230" s="131">
        <v>138</v>
      </c>
      <c r="F230" s="115">
        <v>10</v>
      </c>
      <c r="G230" s="152">
        <v>3</v>
      </c>
      <c r="H230" s="116">
        <v>55.8</v>
      </c>
      <c r="I230" s="116">
        <v>97.4</v>
      </c>
      <c r="J230" s="141">
        <v>103.5</v>
      </c>
      <c r="K230" s="116">
        <f>J230</f>
        <v>103.5</v>
      </c>
      <c r="L230" s="118">
        <v>43500</v>
      </c>
      <c r="M230" s="118">
        <f>K230*L230</f>
        <v>4502250</v>
      </c>
      <c r="N230" s="143">
        <v>40500</v>
      </c>
      <c r="O230" s="118">
        <v>2000</v>
      </c>
      <c r="P230" s="578">
        <f>Шахматка!X95</f>
        <v>44000</v>
      </c>
      <c r="Q230" s="578">
        <f t="shared" si="71"/>
        <v>4554000</v>
      </c>
      <c r="R230" s="117" t="s">
        <v>13</v>
      </c>
      <c r="S230" s="118"/>
      <c r="T230" s="116">
        <f>L230*K230</f>
        <v>4502250</v>
      </c>
      <c r="U230" s="116">
        <v>40930</v>
      </c>
      <c r="V230" s="153">
        <f t="shared" si="73"/>
        <v>41000</v>
      </c>
      <c r="W230" s="153">
        <f t="shared" si="74"/>
        <v>39143.333333333336</v>
      </c>
      <c r="X230" s="153">
        <f t="shared" si="65"/>
        <v>4243500</v>
      </c>
      <c r="Y230" s="153">
        <f t="shared" si="66"/>
        <v>4051335.0000000005</v>
      </c>
      <c r="AA230" s="176">
        <f t="shared" si="72"/>
        <v>9800</v>
      </c>
    </row>
    <row r="231" spans="1:27" s="154" customFormat="1" ht="12.75" customHeight="1">
      <c r="A231" s="115">
        <v>2</v>
      </c>
      <c r="B231" s="115">
        <v>2</v>
      </c>
      <c r="C231" s="115">
        <v>1</v>
      </c>
      <c r="D231" s="115">
        <v>8</v>
      </c>
      <c r="E231" s="131">
        <v>110</v>
      </c>
      <c r="F231" s="115">
        <v>3</v>
      </c>
      <c r="G231" s="152">
        <v>3</v>
      </c>
      <c r="H231" s="116">
        <v>55.8</v>
      </c>
      <c r="I231" s="116">
        <v>97.4</v>
      </c>
      <c r="J231" s="141">
        <v>103.5</v>
      </c>
      <c r="K231" s="116">
        <f>J231</f>
        <v>103.5</v>
      </c>
      <c r="L231" s="118">
        <v>44000</v>
      </c>
      <c r="M231" s="118">
        <f>K231*L231</f>
        <v>4554000</v>
      </c>
      <c r="N231" s="143">
        <v>40500</v>
      </c>
      <c r="O231" s="118">
        <v>2000</v>
      </c>
      <c r="P231" s="578">
        <f>Шахматка!X93</f>
        <v>44000</v>
      </c>
      <c r="Q231" s="578">
        <f t="shared" si="71"/>
        <v>4554000</v>
      </c>
      <c r="R231" s="117" t="s">
        <v>13</v>
      </c>
      <c r="S231" s="118"/>
      <c r="T231" s="116">
        <f>L231*K231</f>
        <v>4554000</v>
      </c>
      <c r="U231" s="116">
        <v>40930</v>
      </c>
      <c r="V231" s="153">
        <f t="shared" si="73"/>
        <v>41000</v>
      </c>
      <c r="W231" s="153">
        <f t="shared" si="74"/>
        <v>39143.333333333336</v>
      </c>
      <c r="X231" s="153">
        <f t="shared" si="65"/>
        <v>4243500</v>
      </c>
      <c r="Y231" s="153">
        <f t="shared" si="66"/>
        <v>4051335.0000000005</v>
      </c>
      <c r="AA231" s="176">
        <f t="shared" si="72"/>
        <v>9800</v>
      </c>
    </row>
    <row r="232" spans="1:27" s="154" customFormat="1" ht="12.75" customHeight="1">
      <c r="A232" s="115">
        <v>2</v>
      </c>
      <c r="B232" s="115">
        <v>2</v>
      </c>
      <c r="C232" s="115">
        <v>1</v>
      </c>
      <c r="D232" s="115">
        <v>8</v>
      </c>
      <c r="E232" s="131">
        <v>114</v>
      </c>
      <c r="F232" s="115">
        <v>4</v>
      </c>
      <c r="G232" s="152">
        <v>3</v>
      </c>
      <c r="H232" s="116">
        <v>55.8</v>
      </c>
      <c r="I232" s="116">
        <v>97.4</v>
      </c>
      <c r="J232" s="141">
        <v>103.5</v>
      </c>
      <c r="K232" s="116">
        <f>J232</f>
        <v>103.5</v>
      </c>
      <c r="L232" s="118">
        <v>44000</v>
      </c>
      <c r="M232" s="118">
        <f>K232*L232</f>
        <v>4554000</v>
      </c>
      <c r="N232" s="143">
        <v>40500</v>
      </c>
      <c r="O232" s="118">
        <v>2000</v>
      </c>
      <c r="P232" s="578">
        <f>Шахматка!X93</f>
        <v>44000</v>
      </c>
      <c r="Q232" s="578">
        <f t="shared" si="71"/>
        <v>4554000</v>
      </c>
      <c r="R232" s="117" t="s">
        <v>13</v>
      </c>
      <c r="S232" s="118"/>
      <c r="T232" s="116">
        <f>L232*K232</f>
        <v>4554000</v>
      </c>
      <c r="U232" s="116">
        <v>40930</v>
      </c>
      <c r="V232" s="153">
        <f t="shared" si="73"/>
        <v>41000</v>
      </c>
      <c r="W232" s="153">
        <f t="shared" si="74"/>
        <v>39143.333333333336</v>
      </c>
      <c r="X232" s="153">
        <f t="shared" si="65"/>
        <v>4243500</v>
      </c>
      <c r="Y232" s="153">
        <f t="shared" si="66"/>
        <v>4051335.0000000005</v>
      </c>
      <c r="AA232" s="176">
        <f t="shared" si="72"/>
        <v>9800</v>
      </c>
    </row>
    <row r="233" spans="1:27" s="154" customFormat="1" ht="12.75" customHeight="1">
      <c r="A233" s="115">
        <v>2</v>
      </c>
      <c r="B233" s="115">
        <v>2</v>
      </c>
      <c r="C233" s="115">
        <v>1</v>
      </c>
      <c r="D233" s="115">
        <v>8</v>
      </c>
      <c r="E233" s="131">
        <v>122</v>
      </c>
      <c r="F233" s="115">
        <v>6</v>
      </c>
      <c r="G233" s="158">
        <v>3</v>
      </c>
      <c r="H233" s="116">
        <v>55.8</v>
      </c>
      <c r="I233" s="116">
        <v>97.4</v>
      </c>
      <c r="J233" s="141">
        <v>103.5</v>
      </c>
      <c r="K233" s="116">
        <f>J233</f>
        <v>103.5</v>
      </c>
      <c r="L233" s="118">
        <v>43500</v>
      </c>
      <c r="M233" s="118">
        <f>K233*L233</f>
        <v>4502250</v>
      </c>
      <c r="N233" s="143">
        <v>40500</v>
      </c>
      <c r="O233" s="118">
        <v>2000</v>
      </c>
      <c r="P233" s="578">
        <f>Шахматка!X95</f>
        <v>44000</v>
      </c>
      <c r="Q233" s="578">
        <f t="shared" si="71"/>
        <v>4554000</v>
      </c>
      <c r="R233" s="117" t="s">
        <v>13</v>
      </c>
      <c r="S233" s="118"/>
      <c r="T233" s="116">
        <f>L233*K233</f>
        <v>4502250</v>
      </c>
      <c r="U233" s="116">
        <v>40930</v>
      </c>
      <c r="V233" s="153">
        <f t="shared" si="73"/>
        <v>41000</v>
      </c>
      <c r="W233" s="153">
        <f t="shared" si="74"/>
        <v>39143.333333333336</v>
      </c>
      <c r="X233" s="153">
        <f t="shared" si="65"/>
        <v>4243500</v>
      </c>
      <c r="Y233" s="153">
        <f t="shared" si="66"/>
        <v>4051335.0000000005</v>
      </c>
      <c r="AA233" s="176">
        <f t="shared" si="72"/>
        <v>9800</v>
      </c>
    </row>
    <row r="234" spans="1:27" s="162" customFormat="1" ht="12.75" hidden="1" customHeight="1">
      <c r="A234" s="180">
        <v>2</v>
      </c>
      <c r="B234" s="180">
        <v>3</v>
      </c>
      <c r="C234" s="180">
        <v>6</v>
      </c>
      <c r="D234" s="180">
        <v>17</v>
      </c>
      <c r="E234" s="182">
        <v>213</v>
      </c>
      <c r="F234" s="180">
        <v>9</v>
      </c>
      <c r="G234" s="183">
        <v>1</v>
      </c>
      <c r="H234" s="123">
        <v>19.5</v>
      </c>
      <c r="I234" s="123">
        <v>44.3</v>
      </c>
      <c r="J234" s="184">
        <v>45.7</v>
      </c>
      <c r="K234" s="165"/>
      <c r="L234" s="165"/>
      <c r="M234" s="165"/>
      <c r="N234" s="143"/>
      <c r="O234" s="165"/>
      <c r="P234" s="133">
        <v>41500</v>
      </c>
      <c r="Q234" s="133">
        <f t="shared" si="71"/>
        <v>1896550.0000000002</v>
      </c>
      <c r="R234" s="181" t="s">
        <v>100</v>
      </c>
      <c r="S234" s="165"/>
      <c r="T234" s="165"/>
      <c r="U234" s="123">
        <v>40930</v>
      </c>
      <c r="V234" s="153">
        <f>P234</f>
        <v>41500</v>
      </c>
      <c r="W234" s="153">
        <f>V234-(V234*4.5%)</f>
        <v>39632.5</v>
      </c>
      <c r="X234" s="185">
        <f t="shared" si="65"/>
        <v>1896550.0000000002</v>
      </c>
      <c r="Y234" s="153">
        <f t="shared" si="66"/>
        <v>1811205.25</v>
      </c>
    </row>
    <row r="235" spans="1:27" s="154" customFormat="1" ht="12.75" customHeight="1">
      <c r="A235" s="115">
        <v>2</v>
      </c>
      <c r="B235" s="115">
        <v>2</v>
      </c>
      <c r="C235" s="115">
        <v>1</v>
      </c>
      <c r="D235" s="115">
        <v>8</v>
      </c>
      <c r="E235" s="131">
        <v>126</v>
      </c>
      <c r="F235" s="115">
        <v>7</v>
      </c>
      <c r="G235" s="158">
        <v>3</v>
      </c>
      <c r="H235" s="116">
        <v>55.8</v>
      </c>
      <c r="I235" s="116">
        <v>97.4</v>
      </c>
      <c r="J235" s="141">
        <v>103.5</v>
      </c>
      <c r="K235" s="116">
        <f>J235</f>
        <v>103.5</v>
      </c>
      <c r="L235" s="118">
        <v>43500</v>
      </c>
      <c r="M235" s="118">
        <f>K235*L235</f>
        <v>4502250</v>
      </c>
      <c r="N235" s="143">
        <v>40500</v>
      </c>
      <c r="O235" s="118">
        <v>2000</v>
      </c>
      <c r="P235" s="578">
        <f>Шахматка!X95</f>
        <v>44000</v>
      </c>
      <c r="Q235" s="578">
        <f t="shared" si="71"/>
        <v>4554000</v>
      </c>
      <c r="R235" s="117" t="s">
        <v>13</v>
      </c>
      <c r="S235" s="118"/>
      <c r="T235" s="116">
        <f>L235*K235</f>
        <v>4502250</v>
      </c>
      <c r="U235" s="116">
        <v>40930</v>
      </c>
      <c r="V235" s="153">
        <f>P235-3000</f>
        <v>41000</v>
      </c>
      <c r="W235" s="153">
        <f>V235-(V235*4.5%)-(V235-U235)*20/120</f>
        <v>39143.333333333336</v>
      </c>
      <c r="X235" s="153">
        <f t="shared" si="65"/>
        <v>4243500</v>
      </c>
      <c r="Y235" s="153">
        <f t="shared" si="66"/>
        <v>4051335.0000000005</v>
      </c>
    </row>
    <row r="236" spans="1:27" s="154" customFormat="1" ht="12.75" customHeight="1">
      <c r="A236" s="115">
        <v>2</v>
      </c>
      <c r="B236" s="115">
        <v>2</v>
      </c>
      <c r="C236" s="115">
        <v>1</v>
      </c>
      <c r="D236" s="115">
        <v>8</v>
      </c>
      <c r="E236" s="131">
        <v>130</v>
      </c>
      <c r="F236" s="115">
        <v>8</v>
      </c>
      <c r="G236" s="158">
        <v>3</v>
      </c>
      <c r="H236" s="116">
        <v>55.8</v>
      </c>
      <c r="I236" s="116">
        <v>97.4</v>
      </c>
      <c r="J236" s="141">
        <v>103.5</v>
      </c>
      <c r="K236" s="116">
        <f>J236</f>
        <v>103.5</v>
      </c>
      <c r="L236" s="118">
        <v>43500</v>
      </c>
      <c r="M236" s="118">
        <f>K236*L236</f>
        <v>4502250</v>
      </c>
      <c r="N236" s="143">
        <v>40500</v>
      </c>
      <c r="O236" s="118">
        <v>2000</v>
      </c>
      <c r="P236" s="578">
        <f>Шахматка!X95</f>
        <v>44000</v>
      </c>
      <c r="Q236" s="578">
        <f t="shared" si="71"/>
        <v>4554000</v>
      </c>
      <c r="R236" s="117" t="s">
        <v>13</v>
      </c>
      <c r="S236" s="118"/>
      <c r="T236" s="116">
        <f>L236*K236</f>
        <v>4502250</v>
      </c>
      <c r="U236" s="116">
        <v>40930</v>
      </c>
      <c r="V236" s="153">
        <f>P236-3000</f>
        <v>41000</v>
      </c>
      <c r="W236" s="153">
        <f>V236-(V236*4.5%)-(V236-U236)*20/120</f>
        <v>39143.333333333336</v>
      </c>
      <c r="X236" s="153">
        <f t="shared" si="65"/>
        <v>4243500</v>
      </c>
      <c r="Y236" s="153">
        <f t="shared" si="66"/>
        <v>4051335.0000000005</v>
      </c>
      <c r="AA236" s="176">
        <f>V236-$AA$1</f>
        <v>9800</v>
      </c>
    </row>
    <row r="237" spans="1:27" s="157" customFormat="1" ht="12.75" hidden="1" customHeight="1">
      <c r="A237" s="138">
        <v>2</v>
      </c>
      <c r="B237" s="138">
        <v>3</v>
      </c>
      <c r="C237" s="138">
        <v>3</v>
      </c>
      <c r="D237" s="138">
        <v>14</v>
      </c>
      <c r="E237" s="131">
        <v>168</v>
      </c>
      <c r="F237" s="138">
        <v>2</v>
      </c>
      <c r="G237" s="155">
        <v>1</v>
      </c>
      <c r="H237" s="140">
        <v>19</v>
      </c>
      <c r="I237" s="140">
        <v>45.6</v>
      </c>
      <c r="J237" s="141">
        <v>46.7</v>
      </c>
      <c r="K237" s="140">
        <f>J237</f>
        <v>46.7</v>
      </c>
      <c r="L237" s="142">
        <v>45000</v>
      </c>
      <c r="M237" s="142">
        <f>K237*L237</f>
        <v>2101500</v>
      </c>
      <c r="N237" s="143">
        <v>41000</v>
      </c>
      <c r="O237" s="143">
        <v>2000</v>
      </c>
      <c r="P237" s="130">
        <v>36000</v>
      </c>
      <c r="Q237" s="143">
        <f t="shared" si="71"/>
        <v>1681200</v>
      </c>
      <c r="R237" s="139" t="s">
        <v>49</v>
      </c>
      <c r="S237" s="142"/>
      <c r="T237" s="140">
        <f>L237*K237</f>
        <v>2101500</v>
      </c>
      <c r="U237" s="140">
        <v>35000</v>
      </c>
      <c r="V237" s="156">
        <f>P237-3000</f>
        <v>33000</v>
      </c>
      <c r="W237" s="156">
        <f>V237-(V237*4.5%)-(V237-U237)*18/118</f>
        <v>31820.084745762713</v>
      </c>
      <c r="X237" s="156">
        <f t="shared" si="65"/>
        <v>1541100</v>
      </c>
      <c r="Y237" s="156">
        <f t="shared" si="66"/>
        <v>1485997.9576271188</v>
      </c>
      <c r="Z237" s="154"/>
      <c r="AA237" s="176">
        <f>V237-$AA$1</f>
        <v>1800</v>
      </c>
    </row>
    <row r="238" spans="1:27" s="154" customFormat="1" ht="12.75" customHeight="1">
      <c r="A238" s="115">
        <v>2</v>
      </c>
      <c r="B238" s="115">
        <v>2</v>
      </c>
      <c r="C238" s="115">
        <v>1</v>
      </c>
      <c r="D238" s="115">
        <v>8</v>
      </c>
      <c r="E238" s="131">
        <v>134</v>
      </c>
      <c r="F238" s="115">
        <v>9</v>
      </c>
      <c r="G238" s="158">
        <v>3</v>
      </c>
      <c r="H238" s="116">
        <v>55.8</v>
      </c>
      <c r="I238" s="116">
        <v>97.4</v>
      </c>
      <c r="J238" s="141">
        <v>103.5</v>
      </c>
      <c r="K238" s="116">
        <f>J238</f>
        <v>103.5</v>
      </c>
      <c r="L238" s="118">
        <v>43500</v>
      </c>
      <c r="M238" s="118">
        <f>K238*L238</f>
        <v>4502250</v>
      </c>
      <c r="N238" s="143">
        <v>40500</v>
      </c>
      <c r="O238" s="118">
        <v>2000</v>
      </c>
      <c r="P238" s="578">
        <f>Шахматка!X95</f>
        <v>44000</v>
      </c>
      <c r="Q238" s="578">
        <f t="shared" si="71"/>
        <v>4554000</v>
      </c>
      <c r="R238" s="117" t="s">
        <v>13</v>
      </c>
      <c r="S238" s="118"/>
      <c r="T238" s="116">
        <f>L238*K238</f>
        <v>4502250</v>
      </c>
      <c r="U238" s="116">
        <v>40930</v>
      </c>
      <c r="V238" s="153">
        <f>P238-3000</f>
        <v>41000</v>
      </c>
      <c r="W238" s="153">
        <f>V238-(V238*4.5%)-(V238-U238)*20/120</f>
        <v>39143.333333333336</v>
      </c>
      <c r="X238" s="153">
        <f t="shared" si="65"/>
        <v>4243500</v>
      </c>
      <c r="Y238" s="153">
        <f t="shared" si="66"/>
        <v>4051335.0000000005</v>
      </c>
      <c r="AA238" s="176">
        <f>V238-$AA$1</f>
        <v>9800</v>
      </c>
    </row>
    <row r="239" spans="1:27" s="154" customFormat="1" ht="12.75" customHeight="1">
      <c r="A239" s="115">
        <v>2</v>
      </c>
      <c r="B239" s="115">
        <v>2</v>
      </c>
      <c r="C239" s="115">
        <v>1</v>
      </c>
      <c r="D239" s="115">
        <v>8</v>
      </c>
      <c r="E239" s="131">
        <v>150</v>
      </c>
      <c r="F239" s="115">
        <v>13</v>
      </c>
      <c r="G239" s="158">
        <v>3</v>
      </c>
      <c r="H239" s="116">
        <v>55.8</v>
      </c>
      <c r="I239" s="116">
        <v>97.4</v>
      </c>
      <c r="J239" s="141">
        <v>103.5</v>
      </c>
      <c r="K239" s="116">
        <f>J239</f>
        <v>103.5</v>
      </c>
      <c r="L239" s="118">
        <v>43000</v>
      </c>
      <c r="M239" s="118">
        <f>K239*L239</f>
        <v>4450500</v>
      </c>
      <c r="N239" s="143">
        <v>40500</v>
      </c>
      <c r="O239" s="118">
        <v>2000</v>
      </c>
      <c r="P239" s="578">
        <f>Шахматка!X95</f>
        <v>44000</v>
      </c>
      <c r="Q239" s="578">
        <f t="shared" si="71"/>
        <v>4554000</v>
      </c>
      <c r="R239" s="117" t="s">
        <v>13</v>
      </c>
      <c r="S239" s="118"/>
      <c r="T239" s="116">
        <f>L239*K239</f>
        <v>4450500</v>
      </c>
      <c r="U239" s="116">
        <v>40930</v>
      </c>
      <c r="V239" s="153">
        <f>P239-3000</f>
        <v>41000</v>
      </c>
      <c r="W239" s="153">
        <f>V239-(V239*4.5%)-(V239-U239)*20/120</f>
        <v>39143.333333333336</v>
      </c>
      <c r="X239" s="153">
        <f t="shared" si="65"/>
        <v>4243500</v>
      </c>
      <c r="Y239" s="153">
        <f t="shared" si="66"/>
        <v>4051335.0000000005</v>
      </c>
      <c r="AA239" s="176">
        <f>V239-$AA$1</f>
        <v>9800</v>
      </c>
    </row>
    <row r="240" spans="1:27" s="119" customFormat="1" ht="15" hidden="1" customHeight="1">
      <c r="G240" s="122"/>
      <c r="J240" s="122">
        <f>SUBTOTAL(9,J2:J239)</f>
        <v>7171.3</v>
      </c>
      <c r="M240" s="189"/>
      <c r="N240" s="190"/>
      <c r="O240" s="190"/>
      <c r="P240" s="122"/>
      <c r="Q240" s="122"/>
    </row>
    <row r="241" spans="6:25" s="119" customFormat="1" ht="15" hidden="1" customHeight="1">
      <c r="G241" s="122"/>
      <c r="J241" s="122">
        <v>14902</v>
      </c>
      <c r="N241" s="122"/>
      <c r="O241" s="122"/>
      <c r="P241" s="141"/>
      <c r="Q241" s="130"/>
      <c r="R241" s="130"/>
    </row>
    <row r="242" spans="6:25" s="119" customFormat="1" ht="15" hidden="1" customHeight="1">
      <c r="G242" s="122"/>
      <c r="J242" s="122"/>
      <c r="N242" s="122"/>
      <c r="O242" s="122"/>
      <c r="P242" s="122"/>
      <c r="Q242" s="122"/>
      <c r="X242" s="134" t="s">
        <v>38</v>
      </c>
      <c r="Y242" s="135">
        <f>SUM(Y2:Y239)</f>
        <v>561336235.16178715</v>
      </c>
    </row>
    <row r="243" spans="6:25" s="119" customFormat="1">
      <c r="G243" s="122"/>
      <c r="J243" s="122">
        <f>SUBTOTAL(9,J1:J237)</f>
        <v>6964.3</v>
      </c>
      <c r="N243" s="122"/>
      <c r="O243" s="122"/>
      <c r="P243" s="580"/>
      <c r="Q243" s="580"/>
      <c r="Y243" s="119">
        <f>SUBTOTAL(9,Y1:Y237)</f>
        <v>287999850.33333325</v>
      </c>
    </row>
    <row r="244" spans="6:25" s="119" customFormat="1">
      <c r="F244" s="119">
        <v>2</v>
      </c>
      <c r="G244" s="122"/>
      <c r="J244" s="122"/>
      <c r="N244" s="122"/>
      <c r="O244" s="122"/>
      <c r="P244" s="580" t="s">
        <v>84</v>
      </c>
      <c r="Q244" s="580"/>
      <c r="Y244" s="119">
        <f>Y243/J241</f>
        <v>19326.254887487132</v>
      </c>
    </row>
    <row r="245" spans="6:25" s="119" customFormat="1">
      <c r="G245" s="122"/>
      <c r="J245" s="122"/>
      <c r="N245" s="122"/>
      <c r="O245" s="122"/>
      <c r="P245" s="580"/>
      <c r="Q245" s="580"/>
    </row>
    <row r="246" spans="6:25" s="119" customFormat="1">
      <c r="G246" s="122"/>
      <c r="J246" s="122"/>
      <c r="N246" s="122"/>
      <c r="O246" s="122"/>
      <c r="P246" s="580"/>
      <c r="Q246" s="580"/>
      <c r="Y246" s="119" t="e">
        <f>Y245/J245</f>
        <v>#DIV/0!</v>
      </c>
    </row>
    <row r="247" spans="6:25" s="119" customFormat="1">
      <c r="G247" s="122"/>
      <c r="I247" s="119" t="s">
        <v>75</v>
      </c>
      <c r="J247" s="122"/>
      <c r="N247" s="122"/>
      <c r="O247" s="122"/>
      <c r="P247" s="580"/>
      <c r="Q247" s="580"/>
    </row>
    <row r="248" spans="6:25" s="119" customFormat="1">
      <c r="G248" s="122"/>
      <c r="J248" s="122"/>
      <c r="N248" s="122"/>
      <c r="O248" s="122"/>
      <c r="P248" s="580"/>
      <c r="Q248" s="580"/>
      <c r="Y248" s="119">
        <f>Y245+'[1]Прайс кв.'!$Z$241</f>
        <v>2118290.6440677964</v>
      </c>
    </row>
    <row r="249" spans="6:25" s="119" customFormat="1">
      <c r="G249" s="122"/>
      <c r="J249" s="122"/>
      <c r="N249" s="122"/>
      <c r="O249" s="122"/>
      <c r="P249" s="580"/>
      <c r="Q249" s="580"/>
      <c r="Y249" s="119">
        <f>J245+'[1]Прайс кв.'!$N$241</f>
        <v>48.3</v>
      </c>
    </row>
    <row r="250" spans="6:25" s="119" customFormat="1">
      <c r="G250" s="122"/>
      <c r="J250" s="122"/>
      <c r="N250" s="122"/>
      <c r="O250" s="122"/>
      <c r="P250" s="580"/>
      <c r="Q250" s="580"/>
      <c r="Y250" s="119">
        <f>Y248/Y249</f>
        <v>43856.949152542373</v>
      </c>
    </row>
    <row r="251" spans="6:25" s="119" customFormat="1">
      <c r="G251" s="122"/>
      <c r="J251" s="122"/>
      <c r="N251" s="122"/>
      <c r="O251" s="122"/>
      <c r="P251" s="580"/>
      <c r="Q251" s="580"/>
    </row>
    <row r="252" spans="6:25" s="119" customFormat="1">
      <c r="G252" s="122"/>
      <c r="J252" s="122"/>
      <c r="N252" s="122"/>
      <c r="O252" s="122"/>
      <c r="P252" s="580">
        <v>44000</v>
      </c>
      <c r="Q252" s="580"/>
    </row>
    <row r="253" spans="6:25" s="119" customFormat="1">
      <c r="G253" s="122"/>
      <c r="J253" s="122"/>
      <c r="N253" s="122"/>
      <c r="O253" s="122"/>
      <c r="P253" s="580"/>
      <c r="Q253" s="580"/>
    </row>
    <row r="254" spans="6:25" s="119" customFormat="1">
      <c r="G254" s="122"/>
      <c r="J254" s="122"/>
      <c r="N254" s="122"/>
      <c r="O254" s="122"/>
      <c r="P254" s="580"/>
      <c r="Q254" s="580"/>
    </row>
    <row r="255" spans="6:25" s="119" customFormat="1">
      <c r="G255" s="122"/>
      <c r="J255" s="122"/>
      <c r="N255" s="122"/>
      <c r="O255" s="122"/>
      <c r="P255" s="580"/>
      <c r="Q255" s="580"/>
    </row>
    <row r="256" spans="6:25" s="119" customFormat="1">
      <c r="G256" s="122"/>
      <c r="J256" s="122"/>
      <c r="N256" s="122"/>
      <c r="O256" s="122"/>
      <c r="P256" s="580"/>
      <c r="Q256" s="580"/>
    </row>
    <row r="257" spans="7:17" s="119" customFormat="1">
      <c r="G257" s="122"/>
      <c r="J257" s="122"/>
      <c r="N257" s="122"/>
      <c r="O257" s="122"/>
      <c r="P257" s="580"/>
      <c r="Q257" s="580"/>
    </row>
    <row r="258" spans="7:17" s="119" customFormat="1">
      <c r="G258" s="122"/>
      <c r="J258" s="122"/>
      <c r="N258" s="122"/>
      <c r="O258" s="122"/>
      <c r="P258" s="580"/>
      <c r="Q258" s="580"/>
    </row>
    <row r="259" spans="7:17" s="119" customFormat="1">
      <c r="G259" s="122"/>
      <c r="J259" s="122"/>
      <c r="N259" s="122"/>
      <c r="O259" s="122"/>
      <c r="P259" s="580">
        <v>44250</v>
      </c>
      <c r="Q259" s="580"/>
    </row>
    <row r="260" spans="7:17" s="119" customFormat="1">
      <c r="G260" s="122"/>
      <c r="J260" s="122"/>
      <c r="N260" s="122"/>
      <c r="O260" s="122"/>
      <c r="P260" s="580"/>
      <c r="Q260" s="580"/>
    </row>
    <row r="261" spans="7:17" s="119" customFormat="1">
      <c r="G261" s="122"/>
      <c r="J261" s="122"/>
      <c r="N261" s="122"/>
      <c r="O261" s="122"/>
      <c r="P261" s="580"/>
      <c r="Q261" s="580"/>
    </row>
    <row r="262" spans="7:17" s="119" customFormat="1">
      <c r="G262" s="122"/>
      <c r="J262" s="122"/>
      <c r="N262" s="122"/>
      <c r="O262" s="122"/>
      <c r="P262" s="580"/>
      <c r="Q262" s="580"/>
    </row>
    <row r="263" spans="7:17" s="119" customFormat="1">
      <c r="G263" s="122"/>
      <c r="J263" s="122"/>
      <c r="N263" s="122"/>
      <c r="O263" s="122"/>
      <c r="P263" s="580"/>
      <c r="Q263" s="580"/>
    </row>
    <row r="264" spans="7:17" s="119" customFormat="1">
      <c r="G264" s="122"/>
      <c r="J264" s="122"/>
      <c r="N264" s="122"/>
      <c r="O264" s="122"/>
      <c r="P264" s="580"/>
      <c r="Q264" s="580"/>
    </row>
    <row r="265" spans="7:17" s="119" customFormat="1">
      <c r="G265" s="122"/>
      <c r="J265" s="122"/>
      <c r="N265" s="122"/>
      <c r="O265" s="122"/>
      <c r="P265" s="580"/>
      <c r="Q265" s="580"/>
    </row>
    <row r="266" spans="7:17" s="119" customFormat="1">
      <c r="G266" s="122"/>
      <c r="J266" s="122"/>
      <c r="N266" s="122"/>
      <c r="O266" s="122"/>
      <c r="P266" s="580"/>
      <c r="Q266" s="580"/>
    </row>
    <row r="267" spans="7:17" s="119" customFormat="1">
      <c r="G267" s="122"/>
      <c r="J267" s="122"/>
      <c r="N267" s="122"/>
      <c r="O267" s="122"/>
      <c r="P267" s="580"/>
      <c r="Q267" s="580"/>
    </row>
    <row r="268" spans="7:17" s="119" customFormat="1">
      <c r="G268" s="122"/>
      <c r="J268" s="122"/>
      <c r="N268" s="122"/>
      <c r="O268" s="122"/>
      <c r="P268" s="580"/>
      <c r="Q268" s="580"/>
    </row>
    <row r="269" spans="7:17" s="119" customFormat="1">
      <c r="G269" s="122"/>
      <c r="J269" s="122"/>
      <c r="N269" s="122"/>
      <c r="O269" s="122"/>
      <c r="P269" s="580"/>
      <c r="Q269" s="580"/>
    </row>
    <row r="270" spans="7:17" s="119" customFormat="1">
      <c r="G270" s="122"/>
      <c r="J270" s="122"/>
      <c r="N270" s="122"/>
      <c r="O270" s="122"/>
      <c r="P270" s="580"/>
      <c r="Q270" s="580"/>
    </row>
    <row r="271" spans="7:17" s="119" customFormat="1">
      <c r="G271" s="122"/>
      <c r="J271" s="122"/>
      <c r="N271" s="122"/>
      <c r="O271" s="122"/>
      <c r="P271" s="580"/>
      <c r="Q271" s="580"/>
    </row>
    <row r="272" spans="7:17" s="119" customFormat="1">
      <c r="G272" s="122"/>
      <c r="J272" s="122"/>
      <c r="N272" s="122"/>
      <c r="O272" s="122"/>
      <c r="P272" s="580"/>
      <c r="Q272" s="580"/>
    </row>
    <row r="273" spans="7:17" s="119" customFormat="1">
      <c r="G273" s="122"/>
      <c r="J273" s="122"/>
      <c r="N273" s="122"/>
      <c r="O273" s="122"/>
      <c r="P273" s="580"/>
      <c r="Q273" s="580"/>
    </row>
    <row r="274" spans="7:17" s="119" customFormat="1">
      <c r="G274" s="122"/>
      <c r="J274" s="122"/>
      <c r="N274" s="122"/>
      <c r="O274" s="122"/>
      <c r="P274" s="580"/>
      <c r="Q274" s="580"/>
    </row>
    <row r="275" spans="7:17" s="119" customFormat="1">
      <c r="G275" s="122"/>
      <c r="J275" s="122"/>
      <c r="N275" s="122"/>
      <c r="O275" s="122"/>
      <c r="P275" s="580"/>
      <c r="Q275" s="580"/>
    </row>
    <row r="276" spans="7:17" s="119" customFormat="1">
      <c r="G276" s="122"/>
      <c r="J276" s="122"/>
      <c r="N276" s="122"/>
      <c r="O276" s="122"/>
      <c r="P276" s="580"/>
      <c r="Q276" s="580"/>
    </row>
    <row r="277" spans="7:17" s="119" customFormat="1">
      <c r="G277" s="122"/>
      <c r="J277" s="122"/>
      <c r="N277" s="122"/>
      <c r="O277" s="122"/>
      <c r="P277" s="580"/>
      <c r="Q277" s="580"/>
    </row>
    <row r="278" spans="7:17" s="119" customFormat="1">
      <c r="G278" s="122"/>
      <c r="J278" s="122"/>
      <c r="N278" s="122"/>
      <c r="O278" s="122"/>
      <c r="P278" s="580"/>
      <c r="Q278" s="580"/>
    </row>
    <row r="279" spans="7:17" s="119" customFormat="1">
      <c r="G279" s="122"/>
      <c r="J279" s="122"/>
      <c r="N279" s="122"/>
      <c r="O279" s="122"/>
      <c r="P279" s="580"/>
      <c r="Q279" s="580"/>
    </row>
    <row r="280" spans="7:17" s="119" customFormat="1">
      <c r="G280" s="122"/>
      <c r="J280" s="122"/>
      <c r="N280" s="122"/>
      <c r="O280" s="122"/>
      <c r="P280" s="580"/>
      <c r="Q280" s="580"/>
    </row>
    <row r="281" spans="7:17" s="119" customFormat="1">
      <c r="G281" s="122"/>
      <c r="J281" s="122"/>
      <c r="N281" s="122"/>
      <c r="O281" s="122"/>
      <c r="P281" s="580"/>
      <c r="Q281" s="580"/>
    </row>
    <row r="282" spans="7:17" s="119" customFormat="1">
      <c r="G282" s="122"/>
      <c r="J282" s="122"/>
      <c r="N282" s="122"/>
      <c r="O282" s="122"/>
      <c r="P282" s="580"/>
      <c r="Q282" s="580"/>
    </row>
    <row r="283" spans="7:17" s="119" customFormat="1">
      <c r="G283" s="122"/>
      <c r="J283" s="122"/>
      <c r="N283" s="122"/>
      <c r="O283" s="122"/>
      <c r="P283" s="580"/>
      <c r="Q283" s="580"/>
    </row>
    <row r="284" spans="7:17" s="119" customFormat="1">
      <c r="G284" s="122"/>
      <c r="J284" s="122"/>
      <c r="N284" s="122"/>
      <c r="O284" s="122"/>
      <c r="P284" s="580"/>
      <c r="Q284" s="580"/>
    </row>
    <row r="285" spans="7:17" s="119" customFormat="1">
      <c r="G285" s="122"/>
      <c r="J285" s="122"/>
      <c r="N285" s="122"/>
      <c r="O285" s="122"/>
      <c r="P285" s="580"/>
      <c r="Q285" s="580"/>
    </row>
    <row r="286" spans="7:17" s="119" customFormat="1">
      <c r="G286" s="122"/>
      <c r="J286" s="122"/>
      <c r="N286" s="122"/>
      <c r="O286" s="122"/>
      <c r="P286" s="580"/>
      <c r="Q286" s="580"/>
    </row>
    <row r="287" spans="7:17" s="119" customFormat="1">
      <c r="G287" s="122"/>
      <c r="J287" s="122"/>
      <c r="N287" s="122"/>
      <c r="O287" s="122"/>
      <c r="P287" s="580"/>
      <c r="Q287" s="580"/>
    </row>
    <row r="288" spans="7:17" s="119" customFormat="1">
      <c r="G288" s="122"/>
      <c r="J288" s="122"/>
      <c r="N288" s="122"/>
      <c r="O288" s="122"/>
      <c r="P288" s="580"/>
      <c r="Q288" s="580"/>
    </row>
    <row r="289" spans="7:17" s="119" customFormat="1">
      <c r="G289" s="122"/>
      <c r="J289" s="122"/>
      <c r="N289" s="122"/>
      <c r="O289" s="122"/>
      <c r="P289" s="580"/>
      <c r="Q289" s="580"/>
    </row>
    <row r="290" spans="7:17" s="119" customFormat="1">
      <c r="G290" s="122"/>
      <c r="J290" s="122"/>
      <c r="N290" s="122"/>
      <c r="O290" s="122"/>
      <c r="P290" s="580"/>
      <c r="Q290" s="580"/>
    </row>
    <row r="291" spans="7:17" s="119" customFormat="1">
      <c r="G291" s="122"/>
      <c r="J291" s="122"/>
      <c r="N291" s="122"/>
      <c r="O291" s="122"/>
      <c r="P291" s="580"/>
      <c r="Q291" s="580"/>
    </row>
    <row r="292" spans="7:17" s="119" customFormat="1">
      <c r="G292" s="122"/>
      <c r="J292" s="122"/>
      <c r="N292" s="122"/>
      <c r="O292" s="122"/>
      <c r="P292" s="580"/>
      <c r="Q292" s="580"/>
    </row>
    <row r="293" spans="7:17" s="119" customFormat="1">
      <c r="G293" s="122"/>
      <c r="J293" s="122"/>
      <c r="N293" s="122"/>
      <c r="O293" s="122"/>
      <c r="P293" s="580"/>
      <c r="Q293" s="580"/>
    </row>
    <row r="294" spans="7:17" s="119" customFormat="1">
      <c r="G294" s="122"/>
      <c r="J294" s="122"/>
      <c r="N294" s="122"/>
      <c r="O294" s="122"/>
      <c r="P294" s="580"/>
      <c r="Q294" s="580"/>
    </row>
    <row r="295" spans="7:17" s="119" customFormat="1">
      <c r="G295" s="122"/>
      <c r="J295" s="122"/>
      <c r="N295" s="122"/>
      <c r="O295" s="122"/>
      <c r="P295" s="580"/>
      <c r="Q295" s="580"/>
    </row>
    <row r="296" spans="7:17" s="119" customFormat="1">
      <c r="G296" s="122"/>
      <c r="J296" s="122"/>
      <c r="N296" s="122"/>
      <c r="O296" s="122"/>
      <c r="P296" s="580"/>
      <c r="Q296" s="580"/>
    </row>
    <row r="297" spans="7:17" s="119" customFormat="1">
      <c r="G297" s="122"/>
      <c r="J297" s="122"/>
      <c r="N297" s="122"/>
      <c r="O297" s="122"/>
      <c r="P297" s="580"/>
      <c r="Q297" s="580"/>
    </row>
    <row r="298" spans="7:17" s="119" customFormat="1">
      <c r="G298" s="122"/>
      <c r="J298" s="122"/>
      <c r="N298" s="122"/>
      <c r="O298" s="122"/>
      <c r="P298" s="580"/>
      <c r="Q298" s="580"/>
    </row>
    <row r="299" spans="7:17" s="119" customFormat="1">
      <c r="G299" s="122"/>
      <c r="J299" s="122"/>
      <c r="N299" s="122"/>
      <c r="O299" s="122"/>
      <c r="P299" s="580"/>
      <c r="Q299" s="580"/>
    </row>
    <row r="300" spans="7:17" s="119" customFormat="1">
      <c r="G300" s="122"/>
      <c r="J300" s="122"/>
      <c r="N300" s="122"/>
      <c r="O300" s="122"/>
      <c r="P300" s="580"/>
      <c r="Q300" s="580"/>
    </row>
    <row r="301" spans="7:17" s="119" customFormat="1">
      <c r="G301" s="122"/>
      <c r="J301" s="122"/>
      <c r="N301" s="122"/>
      <c r="O301" s="122"/>
      <c r="P301" s="580"/>
      <c r="Q301" s="580"/>
    </row>
    <row r="302" spans="7:17" s="119" customFormat="1">
      <c r="G302" s="122"/>
      <c r="J302" s="122"/>
      <c r="N302" s="122"/>
      <c r="O302" s="122"/>
      <c r="P302" s="580"/>
      <c r="Q302" s="580"/>
    </row>
    <row r="303" spans="7:17" s="119" customFormat="1">
      <c r="G303" s="122"/>
      <c r="J303" s="122"/>
      <c r="N303" s="122"/>
      <c r="O303" s="122"/>
      <c r="P303" s="580"/>
      <c r="Q303" s="580"/>
    </row>
    <row r="304" spans="7:17" s="119" customFormat="1">
      <c r="G304" s="122"/>
      <c r="J304" s="122"/>
      <c r="N304" s="122"/>
      <c r="O304" s="122"/>
      <c r="P304" s="580"/>
      <c r="Q304" s="580"/>
    </row>
  </sheetData>
  <autoFilter ref="A1:Y242">
    <filterColumn colId="3"/>
    <filterColumn colId="4"/>
    <filterColumn colId="5"/>
    <filterColumn colId="6"/>
    <filterColumn colId="13"/>
    <filterColumn colId="14"/>
    <filterColumn colId="15"/>
    <filterColumn colId="17">
      <filters>
        <filter val="Свободно"/>
      </filters>
    </filterColumn>
    <filterColumn colId="20"/>
    <filterColumn colId="23"/>
  </autoFilter>
  <sortState ref="A2:AA304">
    <sortCondition ref="G2:G304"/>
    <sortCondition ref="J2:J304"/>
    <sortCondition ref="Q2:Q304"/>
  </sortState>
  <conditionalFormatting sqref="R69:R70 R2:R67 R72:R239">
    <cfRule type="containsText" dxfId="7" priority="10" operator="containsText" text="Продано">
      <formula>NOT(ISERROR(SEARCH("Продано",R2)))</formula>
    </cfRule>
  </conditionalFormatting>
  <conditionalFormatting sqref="R69:R70 R2:R67 R72:R239">
    <cfRule type="containsText" dxfId="6" priority="8" operator="containsText" text="продано">
      <formula>NOT(ISERROR(SEARCH("продано",R2)))</formula>
    </cfRule>
    <cfRule type="containsText" dxfId="5" priority="9" operator="containsText" text="бронь">
      <formula>NOT(ISERROR(SEARCH("бронь",R2)))</formula>
    </cfRule>
  </conditionalFormatting>
  <conditionalFormatting sqref="M51">
    <cfRule type="containsText" dxfId="4" priority="3" operator="containsText" text="Продано">
      <formula>NOT(ISERROR(SEARCH("Продано",M51)))</formula>
    </cfRule>
  </conditionalFormatting>
  <conditionalFormatting sqref="M51">
    <cfRule type="containsText" dxfId="3" priority="1" operator="containsText" text="продано">
      <formula>NOT(ISERROR(SEARCH("продано",M51)))</formula>
    </cfRule>
    <cfRule type="containsText" dxfId="2" priority="2" operator="containsText" text="бронь">
      <formula>NOT(ISERROR(SEARCH("бронь",M51)))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73"/>
  <sheetViews>
    <sheetView topLeftCell="A101" zoomScaleNormal="100" workbookViewId="0">
      <pane xSplit="1" topLeftCell="B1" activePane="topRight" state="frozen"/>
      <selection pane="topRight" activeCell="B125" sqref="B125:D125"/>
    </sheetView>
  </sheetViews>
  <sheetFormatPr defaultRowHeight="15"/>
  <cols>
    <col min="1" max="1" width="10.7109375" customWidth="1"/>
    <col min="2" max="2" width="8.85546875" customWidth="1"/>
    <col min="3" max="3" width="3.85546875" customWidth="1"/>
    <col min="4" max="4" width="10.5703125" customWidth="1"/>
    <col min="5" max="5" width="8.85546875" customWidth="1"/>
    <col min="6" max="6" width="3.85546875" customWidth="1"/>
    <col min="7" max="7" width="10.5703125" customWidth="1"/>
    <col min="8" max="8" width="8.85546875" customWidth="1"/>
    <col min="9" max="9" width="3.85546875" customWidth="1"/>
    <col min="10" max="10" width="10.5703125" customWidth="1"/>
    <col min="11" max="11" width="8.85546875" customWidth="1"/>
    <col min="12" max="12" width="3.85546875" customWidth="1"/>
    <col min="13" max="13" width="10.5703125" customWidth="1"/>
    <col min="14" max="14" width="8.85546875" customWidth="1"/>
    <col min="15" max="15" width="3.85546875" customWidth="1"/>
    <col min="16" max="16" width="10.5703125" customWidth="1"/>
    <col min="17" max="17" width="8.85546875" customWidth="1"/>
    <col min="18" max="18" width="3.85546875" customWidth="1"/>
    <col min="19" max="19" width="10.5703125" customWidth="1"/>
    <col min="20" max="20" width="8.85546875" customWidth="1"/>
    <col min="21" max="21" width="3.85546875" customWidth="1"/>
    <col min="22" max="22" width="10.5703125" customWidth="1"/>
    <col min="23" max="23" width="8.5703125" customWidth="1"/>
    <col min="24" max="24" width="8.85546875" customWidth="1"/>
    <col min="25" max="25" width="3.85546875" customWidth="1"/>
    <col min="26" max="26" width="10.5703125" customWidth="1"/>
    <col min="27" max="27" width="8.85546875" customWidth="1"/>
    <col min="28" max="28" width="3.85546875" customWidth="1"/>
    <col min="29" max="29" width="10.5703125" customWidth="1"/>
    <col min="30" max="30" width="8.85546875" customWidth="1"/>
    <col min="31" max="31" width="3.85546875" customWidth="1"/>
    <col min="32" max="32" width="10.5703125" customWidth="1"/>
    <col min="33" max="33" width="8.85546875" customWidth="1"/>
    <col min="34" max="34" width="3.85546875" customWidth="1"/>
    <col min="35" max="35" width="10.5703125" customWidth="1"/>
    <col min="36" max="36" width="8.5703125" customWidth="1"/>
    <col min="37" max="37" width="8.85546875" customWidth="1"/>
    <col min="38" max="38" width="3.85546875" customWidth="1"/>
    <col min="39" max="39" width="10.5703125" customWidth="1"/>
    <col min="40" max="40" width="8.85546875" customWidth="1"/>
    <col min="41" max="41" width="3.85546875" customWidth="1"/>
    <col min="42" max="42" width="10.5703125" customWidth="1"/>
    <col min="43" max="43" width="8.85546875" customWidth="1"/>
    <col min="44" max="44" width="3.85546875" customWidth="1"/>
    <col min="45" max="45" width="10.5703125" customWidth="1"/>
    <col min="46" max="46" width="8.85546875" customWidth="1"/>
    <col min="47" max="47" width="3.85546875" customWidth="1"/>
    <col min="48" max="48" width="10.5703125" customWidth="1"/>
    <col min="49" max="49" width="8.85546875" customWidth="1"/>
    <col min="50" max="50" width="3.85546875" customWidth="1"/>
    <col min="51" max="51" width="10.5703125" customWidth="1"/>
    <col min="52" max="52" width="8.85546875" customWidth="1"/>
    <col min="53" max="53" width="3.85546875" customWidth="1"/>
    <col min="54" max="54" width="10.5703125" customWidth="1"/>
  </cols>
  <sheetData>
    <row r="1" spans="1:54" ht="15.75" customHeight="1" thickBot="1">
      <c r="A1" s="723" t="s">
        <v>39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206"/>
      <c r="P1" s="206"/>
      <c r="Q1" s="206"/>
      <c r="R1" s="206"/>
      <c r="S1" s="206"/>
      <c r="V1" s="207"/>
    </row>
    <row r="2" spans="1:54" ht="37.5" customHeight="1" thickBot="1">
      <c r="A2" s="723"/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206"/>
      <c r="P2" s="206"/>
      <c r="Q2" s="208"/>
      <c r="R2" s="206"/>
      <c r="S2" s="70" t="s">
        <v>33</v>
      </c>
      <c r="V2" s="209"/>
      <c r="W2" s="70" t="s">
        <v>77</v>
      </c>
      <c r="X2" s="70"/>
      <c r="AA2" s="71"/>
      <c r="AC2" s="70" t="s">
        <v>40</v>
      </c>
      <c r="AD2" s="72"/>
      <c r="AF2" s="70" t="s">
        <v>41</v>
      </c>
      <c r="AH2" s="70"/>
      <c r="AI2" s="567"/>
      <c r="AJ2" s="70" t="s">
        <v>108</v>
      </c>
    </row>
    <row r="3" spans="1:54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</row>
    <row r="4" spans="1:54" ht="15.75" thickBot="1">
      <c r="A4" s="723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</row>
    <row r="5" spans="1:54" s="73" customFormat="1" ht="29.25" customHeight="1" thickBot="1">
      <c r="A5" s="724" t="s">
        <v>42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4" t="s">
        <v>43</v>
      </c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6"/>
      <c r="AJ5" s="724" t="s">
        <v>44</v>
      </c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6"/>
    </row>
    <row r="6" spans="1:54" s="76" customFormat="1" ht="14.25" customHeight="1" thickBot="1">
      <c r="A6" s="74"/>
      <c r="B6" s="727"/>
      <c r="C6" s="728"/>
      <c r="D6" s="729"/>
      <c r="E6" s="730" t="s">
        <v>63</v>
      </c>
      <c r="F6" s="731"/>
      <c r="G6" s="732"/>
      <c r="H6" s="730" t="s">
        <v>63</v>
      </c>
      <c r="I6" s="731"/>
      <c r="J6" s="732"/>
      <c r="K6" s="730" t="s">
        <v>63</v>
      </c>
      <c r="L6" s="731"/>
      <c r="M6" s="732"/>
      <c r="N6" s="733"/>
      <c r="O6" s="728"/>
      <c r="P6" s="729"/>
      <c r="Q6" s="733"/>
      <c r="R6" s="728"/>
      <c r="S6" s="729"/>
      <c r="T6" s="733"/>
      <c r="U6" s="728"/>
      <c r="V6" s="738"/>
      <c r="W6" s="74"/>
      <c r="X6" s="733"/>
      <c r="Y6" s="728"/>
      <c r="Z6" s="729"/>
      <c r="AA6" s="733"/>
      <c r="AB6" s="728"/>
      <c r="AC6" s="729"/>
      <c r="AD6" s="733"/>
      <c r="AE6" s="728"/>
      <c r="AF6" s="729"/>
      <c r="AG6" s="733"/>
      <c r="AH6" s="728"/>
      <c r="AI6" s="729"/>
      <c r="AJ6" s="75"/>
      <c r="AK6" s="734"/>
      <c r="AL6" s="735"/>
      <c r="AM6" s="736"/>
      <c r="AN6" s="733"/>
      <c r="AO6" s="728"/>
      <c r="AP6" s="729"/>
      <c r="AQ6" s="733"/>
      <c r="AR6" s="728"/>
      <c r="AS6" s="729"/>
      <c r="AT6" s="730" t="s">
        <v>63</v>
      </c>
      <c r="AU6" s="731"/>
      <c r="AV6" s="732"/>
      <c r="AW6" s="730" t="s">
        <v>63</v>
      </c>
      <c r="AX6" s="731"/>
      <c r="AY6" s="732"/>
      <c r="AZ6" s="734"/>
      <c r="BA6" s="735"/>
      <c r="BB6" s="737"/>
    </row>
    <row r="7" spans="1:54" ht="15.75" thickBot="1">
      <c r="A7" s="210" t="s">
        <v>4</v>
      </c>
      <c r="B7" s="721">
        <v>1</v>
      </c>
      <c r="C7" s="717"/>
      <c r="D7" s="718"/>
      <c r="E7" s="716">
        <v>2</v>
      </c>
      <c r="F7" s="717"/>
      <c r="G7" s="718"/>
      <c r="H7" s="716">
        <v>3</v>
      </c>
      <c r="I7" s="717"/>
      <c r="J7" s="718"/>
      <c r="K7" s="716">
        <v>4</v>
      </c>
      <c r="L7" s="717"/>
      <c r="M7" s="718"/>
      <c r="N7" s="716">
        <v>5</v>
      </c>
      <c r="O7" s="717"/>
      <c r="P7" s="718"/>
      <c r="Q7" s="716">
        <v>6</v>
      </c>
      <c r="R7" s="717"/>
      <c r="S7" s="718"/>
      <c r="T7" s="716">
        <v>7</v>
      </c>
      <c r="U7" s="717"/>
      <c r="V7" s="717"/>
      <c r="W7" s="211" t="s">
        <v>4</v>
      </c>
      <c r="X7" s="717">
        <v>1</v>
      </c>
      <c r="Y7" s="717"/>
      <c r="Z7" s="717"/>
      <c r="AA7" s="716">
        <v>2</v>
      </c>
      <c r="AB7" s="717"/>
      <c r="AC7" s="717"/>
      <c r="AD7" s="716">
        <v>3</v>
      </c>
      <c r="AE7" s="717"/>
      <c r="AF7" s="717"/>
      <c r="AG7" s="716">
        <v>4</v>
      </c>
      <c r="AH7" s="717"/>
      <c r="AI7" s="720"/>
      <c r="AJ7" s="212" t="s">
        <v>4</v>
      </c>
      <c r="AK7" s="721">
        <v>1</v>
      </c>
      <c r="AL7" s="717"/>
      <c r="AM7" s="718"/>
      <c r="AN7" s="716">
        <v>2</v>
      </c>
      <c r="AO7" s="717"/>
      <c r="AP7" s="718"/>
      <c r="AQ7" s="716">
        <v>3</v>
      </c>
      <c r="AR7" s="717"/>
      <c r="AS7" s="718"/>
      <c r="AT7" s="716">
        <v>4</v>
      </c>
      <c r="AU7" s="717"/>
      <c r="AV7" s="718"/>
      <c r="AW7" s="716">
        <v>5</v>
      </c>
      <c r="AX7" s="717"/>
      <c r="AY7" s="718"/>
      <c r="AZ7" s="716">
        <v>6</v>
      </c>
      <c r="BA7" s="717"/>
      <c r="BB7" s="720"/>
    </row>
    <row r="8" spans="1:54" ht="15.75" thickTop="1">
      <c r="A8" s="671">
        <v>16</v>
      </c>
      <c r="B8" s="285">
        <v>99</v>
      </c>
      <c r="C8" s="214" t="s">
        <v>45</v>
      </c>
      <c r="D8" s="215">
        <v>46.5</v>
      </c>
      <c r="E8" s="213">
        <v>100</v>
      </c>
      <c r="F8" s="214" t="s">
        <v>45</v>
      </c>
      <c r="G8" s="215">
        <v>48.2</v>
      </c>
      <c r="H8" s="405">
        <v>101</v>
      </c>
      <c r="I8" s="406" t="s">
        <v>45</v>
      </c>
      <c r="J8" s="407">
        <v>45.4</v>
      </c>
      <c r="K8" s="676" t="s">
        <v>78</v>
      </c>
      <c r="L8" s="677"/>
      <c r="M8" s="678"/>
      <c r="N8" s="271">
        <v>103</v>
      </c>
      <c r="O8" s="272" t="s">
        <v>45</v>
      </c>
      <c r="P8" s="316">
        <v>47.6</v>
      </c>
      <c r="Q8" s="216">
        <v>104</v>
      </c>
      <c r="R8" s="217" t="s">
        <v>46</v>
      </c>
      <c r="S8" s="218">
        <v>78.099999999999994</v>
      </c>
      <c r="T8" s="405">
        <v>105</v>
      </c>
      <c r="U8" s="406" t="s">
        <v>45</v>
      </c>
      <c r="V8" s="445">
        <v>48.7</v>
      </c>
      <c r="W8" s="674">
        <v>16</v>
      </c>
      <c r="X8" s="309">
        <v>162</v>
      </c>
      <c r="Y8" s="272" t="s">
        <v>47</v>
      </c>
      <c r="Z8" s="316">
        <v>103.5</v>
      </c>
      <c r="AA8" s="405">
        <v>163</v>
      </c>
      <c r="AB8" s="406" t="s">
        <v>46</v>
      </c>
      <c r="AC8" s="407">
        <v>72.099999999999994</v>
      </c>
      <c r="AD8" s="216">
        <v>164</v>
      </c>
      <c r="AE8" s="217" t="s">
        <v>46</v>
      </c>
      <c r="AF8" s="218">
        <v>72.2</v>
      </c>
      <c r="AG8" s="216">
        <v>165</v>
      </c>
      <c r="AH8" s="217" t="s">
        <v>47</v>
      </c>
      <c r="AI8" s="221">
        <v>102</v>
      </c>
      <c r="AJ8" s="674">
        <v>16</v>
      </c>
      <c r="AK8" s="222">
        <v>250</v>
      </c>
      <c r="AL8" s="217" t="s">
        <v>45</v>
      </c>
      <c r="AM8" s="218">
        <v>48.6</v>
      </c>
      <c r="AN8" s="405">
        <v>251</v>
      </c>
      <c r="AO8" s="406" t="s">
        <v>46</v>
      </c>
      <c r="AP8" s="407">
        <v>76.099999999999994</v>
      </c>
      <c r="AQ8" s="213">
        <v>252</v>
      </c>
      <c r="AR8" s="214" t="s">
        <v>45</v>
      </c>
      <c r="AS8" s="215">
        <v>48.3</v>
      </c>
      <c r="AT8" s="213">
        <v>253</v>
      </c>
      <c r="AU8" s="214" t="s">
        <v>46</v>
      </c>
      <c r="AV8" s="215">
        <v>70.099999999999994</v>
      </c>
      <c r="AW8" s="271">
        <v>254</v>
      </c>
      <c r="AX8" s="272" t="s">
        <v>46</v>
      </c>
      <c r="AY8" s="316">
        <v>69.8</v>
      </c>
      <c r="AZ8" s="405">
        <v>255</v>
      </c>
      <c r="BA8" s="406" t="s">
        <v>45</v>
      </c>
      <c r="BB8" s="437">
        <v>45.7</v>
      </c>
    </row>
    <row r="9" spans="1:54">
      <c r="A9" s="672"/>
      <c r="B9" s="722"/>
      <c r="C9" s="667"/>
      <c r="D9" s="668"/>
      <c r="E9" s="666"/>
      <c r="F9" s="667"/>
      <c r="G9" s="668"/>
      <c r="H9" s="661"/>
      <c r="I9" s="662"/>
      <c r="J9" s="710"/>
      <c r="K9" s="679"/>
      <c r="L9" s="680"/>
      <c r="M9" s="681"/>
      <c r="N9" s="653"/>
      <c r="O9" s="654"/>
      <c r="P9" s="693"/>
      <c r="Q9" s="685"/>
      <c r="R9" s="665"/>
      <c r="S9" s="692"/>
      <c r="T9" s="661"/>
      <c r="U9" s="662"/>
      <c r="V9" s="662"/>
      <c r="W9" s="648"/>
      <c r="X9" s="654"/>
      <c r="Y9" s="654"/>
      <c r="Z9" s="693"/>
      <c r="AA9" s="661"/>
      <c r="AB9" s="662"/>
      <c r="AC9" s="710"/>
      <c r="AD9" s="685"/>
      <c r="AE9" s="665"/>
      <c r="AF9" s="692"/>
      <c r="AG9" s="685"/>
      <c r="AH9" s="665"/>
      <c r="AI9" s="694"/>
      <c r="AJ9" s="648"/>
      <c r="AK9" s="664"/>
      <c r="AL9" s="665"/>
      <c r="AM9" s="692"/>
      <c r="AN9" s="661"/>
      <c r="AO9" s="662"/>
      <c r="AP9" s="710"/>
      <c r="AQ9" s="666"/>
      <c r="AR9" s="667"/>
      <c r="AS9" s="668"/>
      <c r="AT9" s="666"/>
      <c r="AU9" s="667"/>
      <c r="AV9" s="668"/>
      <c r="AW9" s="653"/>
      <c r="AX9" s="654"/>
      <c r="AY9" s="693"/>
      <c r="AZ9" s="661"/>
      <c r="BA9" s="662"/>
      <c r="BB9" s="711"/>
    </row>
    <row r="10" spans="1:54">
      <c r="A10" s="672"/>
      <c r="B10" s="286">
        <v>37750</v>
      </c>
      <c r="C10" s="284"/>
      <c r="D10" s="226">
        <f>B10*D8</f>
        <v>1755375</v>
      </c>
      <c r="E10" s="224">
        <v>38250</v>
      </c>
      <c r="F10" s="225"/>
      <c r="G10" s="226">
        <f>G8*E10</f>
        <v>1843650</v>
      </c>
      <c r="H10" s="411">
        <v>44000</v>
      </c>
      <c r="I10" s="478"/>
      <c r="J10" s="191">
        <f>H10*J8</f>
        <v>1997600</v>
      </c>
      <c r="K10" s="679"/>
      <c r="L10" s="680"/>
      <c r="M10" s="681"/>
      <c r="N10" s="519">
        <v>46500</v>
      </c>
      <c r="O10" s="517"/>
      <c r="P10" s="298">
        <f>N10*P8</f>
        <v>2213400</v>
      </c>
      <c r="Q10" s="529">
        <f>Q95</f>
        <v>45750</v>
      </c>
      <c r="R10" s="526"/>
      <c r="S10" s="78">
        <f>Q10*S8</f>
        <v>3573074.9999999995</v>
      </c>
      <c r="T10" s="411">
        <v>39500</v>
      </c>
      <c r="U10" s="431"/>
      <c r="V10" s="431">
        <f>T10*V8</f>
        <v>1923650</v>
      </c>
      <c r="W10" s="648"/>
      <c r="X10" s="658">
        <v>34750</v>
      </c>
      <c r="Y10" s="658"/>
      <c r="Z10" s="298">
        <f>X10*Z8</f>
        <v>3596625</v>
      </c>
      <c r="AA10" s="719">
        <v>42750</v>
      </c>
      <c r="AB10" s="660"/>
      <c r="AC10" s="191">
        <f>AC8*AA10</f>
        <v>3082274.9999999995</v>
      </c>
      <c r="AD10" s="709">
        <f>AD95</f>
        <v>47250</v>
      </c>
      <c r="AE10" s="657"/>
      <c r="AF10" s="78">
        <f>AD10*AF8</f>
        <v>3411450</v>
      </c>
      <c r="AG10" s="709">
        <f>AG95</f>
        <v>44000</v>
      </c>
      <c r="AH10" s="657"/>
      <c r="AI10" s="79">
        <f>AG10*AI8</f>
        <v>4488000</v>
      </c>
      <c r="AJ10" s="648"/>
      <c r="AK10" s="201">
        <f>AK95</f>
        <v>46000</v>
      </c>
      <c r="AL10" s="202"/>
      <c r="AM10" s="78">
        <f>AK10*AM8</f>
        <v>2235600</v>
      </c>
      <c r="AN10" s="411">
        <v>40750</v>
      </c>
      <c r="AO10" s="429"/>
      <c r="AP10" s="191">
        <f>AP8*AN10</f>
        <v>3101075</v>
      </c>
      <c r="AQ10" s="224">
        <f>'[2]Прайс кв.'!Q226</f>
        <v>41000</v>
      </c>
      <c r="AR10" s="225"/>
      <c r="AS10" s="226">
        <f>AQ10*AS8</f>
        <v>1980299.9999999998</v>
      </c>
      <c r="AT10" s="224">
        <v>38500</v>
      </c>
      <c r="AU10" s="225"/>
      <c r="AV10" s="226">
        <f>AT10*AV8</f>
        <v>2698850</v>
      </c>
      <c r="AW10" s="554">
        <v>45250</v>
      </c>
      <c r="AX10" s="553"/>
      <c r="AY10" s="298">
        <f>AW10*AY8</f>
        <v>3158450</v>
      </c>
      <c r="AZ10" s="411">
        <v>41000</v>
      </c>
      <c r="BA10" s="431"/>
      <c r="BB10" s="438">
        <f>AZ10*BB8</f>
        <v>1873700.0000000002</v>
      </c>
    </row>
    <row r="11" spans="1:54">
      <c r="A11" s="697"/>
      <c r="B11" s="282" t="s">
        <v>49</v>
      </c>
      <c r="C11" s="283"/>
      <c r="D11" s="230" t="s">
        <v>48</v>
      </c>
      <c r="E11" s="228" t="s">
        <v>49</v>
      </c>
      <c r="F11" s="229"/>
      <c r="G11" s="230" t="s">
        <v>48</v>
      </c>
      <c r="H11" s="479" t="s">
        <v>99</v>
      </c>
      <c r="I11" s="480"/>
      <c r="J11" s="408" t="s">
        <v>48</v>
      </c>
      <c r="K11" s="679"/>
      <c r="L11" s="680"/>
      <c r="M11" s="681"/>
      <c r="N11" s="518" t="s">
        <v>49</v>
      </c>
      <c r="O11" s="516"/>
      <c r="P11" s="317" t="s">
        <v>48</v>
      </c>
      <c r="Q11" s="528" t="s">
        <v>13</v>
      </c>
      <c r="R11" s="527"/>
      <c r="S11" s="99" t="s">
        <v>48</v>
      </c>
      <c r="T11" s="443" t="s">
        <v>99</v>
      </c>
      <c r="U11" s="444"/>
      <c r="V11" s="446" t="s">
        <v>48</v>
      </c>
      <c r="W11" s="701"/>
      <c r="X11" s="315" t="s">
        <v>49</v>
      </c>
      <c r="Y11" s="315"/>
      <c r="Z11" s="317" t="s">
        <v>48</v>
      </c>
      <c r="AA11" s="485" t="s">
        <v>99</v>
      </c>
      <c r="AB11" s="486"/>
      <c r="AC11" s="408" t="s">
        <v>48</v>
      </c>
      <c r="AD11" s="200" t="s">
        <v>13</v>
      </c>
      <c r="AE11" s="199"/>
      <c r="AF11" s="99" t="s">
        <v>48</v>
      </c>
      <c r="AG11" s="200" t="s">
        <v>13</v>
      </c>
      <c r="AH11" s="199"/>
      <c r="AI11" s="194" t="s">
        <v>48</v>
      </c>
      <c r="AJ11" s="648"/>
      <c r="AK11" s="203" t="s">
        <v>13</v>
      </c>
      <c r="AL11" s="199"/>
      <c r="AM11" s="99" t="s">
        <v>48</v>
      </c>
      <c r="AN11" s="427" t="s">
        <v>99</v>
      </c>
      <c r="AO11" s="428"/>
      <c r="AP11" s="408" t="s">
        <v>48</v>
      </c>
      <c r="AQ11" s="228" t="s">
        <v>49</v>
      </c>
      <c r="AR11" s="229"/>
      <c r="AS11" s="230" t="s">
        <v>48</v>
      </c>
      <c r="AT11" s="228" t="s">
        <v>49</v>
      </c>
      <c r="AU11" s="229"/>
      <c r="AV11" s="230" t="s">
        <v>48</v>
      </c>
      <c r="AW11" s="551" t="s">
        <v>49</v>
      </c>
      <c r="AX11" s="552"/>
      <c r="AY11" s="317" t="s">
        <v>48</v>
      </c>
      <c r="AZ11" s="435" t="s">
        <v>99</v>
      </c>
      <c r="BA11" s="436"/>
      <c r="BB11" s="439" t="s">
        <v>48</v>
      </c>
    </row>
    <row r="12" spans="1:54" ht="15" customHeight="1">
      <c r="A12" s="713">
        <v>15</v>
      </c>
      <c r="B12" s="187">
        <v>92</v>
      </c>
      <c r="C12" s="188" t="s">
        <v>45</v>
      </c>
      <c r="D12" s="279">
        <v>46.5</v>
      </c>
      <c r="E12" s="294">
        <v>93</v>
      </c>
      <c r="F12" s="295" t="s">
        <v>45</v>
      </c>
      <c r="G12" s="296">
        <v>48.2</v>
      </c>
      <c r="H12" s="294">
        <v>94</v>
      </c>
      <c r="I12" s="295" t="s">
        <v>45</v>
      </c>
      <c r="J12" s="296">
        <v>45.4</v>
      </c>
      <c r="K12" s="231">
        <v>95</v>
      </c>
      <c r="L12" s="232" t="s">
        <v>45</v>
      </c>
      <c r="M12" s="233">
        <v>45.9</v>
      </c>
      <c r="N12" s="698" t="s">
        <v>78</v>
      </c>
      <c r="O12" s="699"/>
      <c r="P12" s="700"/>
      <c r="Q12" s="294">
        <v>97</v>
      </c>
      <c r="R12" s="295" t="s">
        <v>46</v>
      </c>
      <c r="S12" s="296">
        <v>78.099999999999994</v>
      </c>
      <c r="T12" s="94">
        <v>98</v>
      </c>
      <c r="U12" s="77" t="s">
        <v>45</v>
      </c>
      <c r="V12" s="96">
        <v>48.7</v>
      </c>
      <c r="W12" s="687">
        <v>15</v>
      </c>
      <c r="X12" s="234">
        <v>158</v>
      </c>
      <c r="Y12" s="232" t="s">
        <v>47</v>
      </c>
      <c r="Z12" s="233">
        <v>103.5</v>
      </c>
      <c r="AA12" s="231">
        <v>159</v>
      </c>
      <c r="AB12" s="232" t="s">
        <v>46</v>
      </c>
      <c r="AC12" s="233">
        <v>72.099999999999994</v>
      </c>
      <c r="AD12" s="698" t="s">
        <v>78</v>
      </c>
      <c r="AE12" s="699"/>
      <c r="AF12" s="700"/>
      <c r="AG12" s="94">
        <v>161</v>
      </c>
      <c r="AH12" s="77" t="s">
        <v>47</v>
      </c>
      <c r="AI12" s="95">
        <v>102</v>
      </c>
      <c r="AJ12" s="687">
        <v>15</v>
      </c>
      <c r="AK12" s="377">
        <v>244</v>
      </c>
      <c r="AL12" s="295" t="s">
        <v>45</v>
      </c>
      <c r="AM12" s="303">
        <v>48.6</v>
      </c>
      <c r="AN12" s="698" t="s">
        <v>78</v>
      </c>
      <c r="AO12" s="699"/>
      <c r="AP12" s="700"/>
      <c r="AQ12" s="234">
        <v>246</v>
      </c>
      <c r="AR12" s="232" t="s">
        <v>45</v>
      </c>
      <c r="AS12" s="235">
        <v>48.3</v>
      </c>
      <c r="AT12" s="468">
        <v>247</v>
      </c>
      <c r="AU12" s="188" t="s">
        <v>46</v>
      </c>
      <c r="AV12" s="441">
        <v>70.099999999999994</v>
      </c>
      <c r="AW12" s="294">
        <v>248</v>
      </c>
      <c r="AX12" s="295" t="s">
        <v>46</v>
      </c>
      <c r="AY12" s="296">
        <v>69.8</v>
      </c>
      <c r="AZ12" s="313">
        <v>249</v>
      </c>
      <c r="BA12" s="295" t="s">
        <v>45</v>
      </c>
      <c r="BB12" s="381">
        <v>45.7</v>
      </c>
    </row>
    <row r="13" spans="1:54" ht="15" customHeight="1">
      <c r="A13" s="714"/>
      <c r="B13" s="661"/>
      <c r="C13" s="662"/>
      <c r="D13" s="710"/>
      <c r="E13" s="653"/>
      <c r="F13" s="654"/>
      <c r="G13" s="693"/>
      <c r="H13" s="653"/>
      <c r="I13" s="654"/>
      <c r="J13" s="693"/>
      <c r="K13" s="666"/>
      <c r="L13" s="667"/>
      <c r="M13" s="668"/>
      <c r="N13" s="679"/>
      <c r="O13" s="680"/>
      <c r="P13" s="681"/>
      <c r="Q13" s="653"/>
      <c r="R13" s="654"/>
      <c r="S13" s="693"/>
      <c r="T13" s="685"/>
      <c r="U13" s="665"/>
      <c r="V13" s="665"/>
      <c r="W13" s="648"/>
      <c r="X13" s="667"/>
      <c r="Y13" s="667"/>
      <c r="Z13" s="668"/>
      <c r="AA13" s="666"/>
      <c r="AB13" s="667"/>
      <c r="AC13" s="668"/>
      <c r="AD13" s="679"/>
      <c r="AE13" s="680"/>
      <c r="AF13" s="681"/>
      <c r="AG13" s="685"/>
      <c r="AH13" s="665"/>
      <c r="AI13" s="694"/>
      <c r="AJ13" s="648"/>
      <c r="AK13" s="670"/>
      <c r="AL13" s="654"/>
      <c r="AM13" s="654"/>
      <c r="AN13" s="679"/>
      <c r="AO13" s="680"/>
      <c r="AP13" s="681"/>
      <c r="AQ13" s="667"/>
      <c r="AR13" s="667"/>
      <c r="AS13" s="712"/>
      <c r="AT13" s="662"/>
      <c r="AU13" s="662"/>
      <c r="AV13" s="662"/>
      <c r="AW13" s="653"/>
      <c r="AX13" s="654"/>
      <c r="AY13" s="693"/>
      <c r="AZ13" s="654"/>
      <c r="BA13" s="654"/>
      <c r="BB13" s="655"/>
    </row>
    <row r="14" spans="1:54" ht="15" customHeight="1">
      <c r="A14" s="714"/>
      <c r="B14" s="411">
        <v>41000</v>
      </c>
      <c r="C14" s="431"/>
      <c r="D14" s="191">
        <f>B14*D12</f>
        <v>1906500</v>
      </c>
      <c r="E14" s="550">
        <v>47000</v>
      </c>
      <c r="F14" s="547"/>
      <c r="G14" s="298">
        <f>G12*E14</f>
        <v>2265400</v>
      </c>
      <c r="H14" s="491">
        <v>44000</v>
      </c>
      <c r="I14" s="490"/>
      <c r="J14" s="298">
        <f>H14*J12</f>
        <v>1997600</v>
      </c>
      <c r="K14" s="224">
        <f>'[2]Прайс кв.'!Q89</f>
        <v>43000</v>
      </c>
      <c r="L14" s="225"/>
      <c r="M14" s="226">
        <f>K14*M12</f>
        <v>1973700</v>
      </c>
      <c r="N14" s="679"/>
      <c r="O14" s="680"/>
      <c r="P14" s="681"/>
      <c r="Q14" s="326">
        <f>$Q$95</f>
        <v>45750</v>
      </c>
      <c r="R14" s="324"/>
      <c r="S14" s="298">
        <f>Q14*S12</f>
        <v>3573074.9999999995</v>
      </c>
      <c r="T14" s="205">
        <f>$T$95</f>
        <v>46000</v>
      </c>
      <c r="U14" s="202"/>
      <c r="V14" s="202">
        <f>T14*V12</f>
        <v>2240200</v>
      </c>
      <c r="W14" s="648"/>
      <c r="X14" s="707">
        <v>34500</v>
      </c>
      <c r="Y14" s="707"/>
      <c r="Z14" s="226">
        <f>X14*Z12</f>
        <v>3570750</v>
      </c>
      <c r="AA14" s="706">
        <v>36750</v>
      </c>
      <c r="AB14" s="707"/>
      <c r="AC14" s="226">
        <f>AC12*AA14</f>
        <v>2649675</v>
      </c>
      <c r="AD14" s="679"/>
      <c r="AE14" s="680"/>
      <c r="AF14" s="681"/>
      <c r="AG14" s="525">
        <f>AG95</f>
        <v>44000</v>
      </c>
      <c r="AH14" s="525"/>
      <c r="AI14" s="79">
        <f>AG14*AI12</f>
        <v>4488000</v>
      </c>
      <c r="AJ14" s="648"/>
      <c r="AK14" s="659">
        <v>42500</v>
      </c>
      <c r="AL14" s="658"/>
      <c r="AM14" s="376">
        <f>AK14*AM12</f>
        <v>2065500</v>
      </c>
      <c r="AN14" s="679"/>
      <c r="AO14" s="680"/>
      <c r="AP14" s="681"/>
      <c r="AQ14" s="225">
        <f>'[2]Прайс кв.'!Q221</f>
        <v>42500</v>
      </c>
      <c r="AR14" s="225"/>
      <c r="AS14" s="237">
        <f>AQ14*AS12</f>
        <v>2052749.9999999998</v>
      </c>
      <c r="AT14" s="498">
        <v>42250</v>
      </c>
      <c r="AU14" s="497"/>
      <c r="AV14" s="497">
        <f>AT14*AV12</f>
        <v>2961724.9999999995</v>
      </c>
      <c r="AW14" s="274">
        <v>40750</v>
      </c>
      <c r="AX14" s="275"/>
      <c r="AY14" s="298">
        <f>AW14*AY12</f>
        <v>2844350</v>
      </c>
      <c r="AZ14" s="380">
        <v>40000</v>
      </c>
      <c r="BA14" s="379"/>
      <c r="BB14" s="331">
        <f>AZ14*BB12</f>
        <v>1828000</v>
      </c>
    </row>
    <row r="15" spans="1:54" ht="15" customHeight="1">
      <c r="A15" s="715"/>
      <c r="B15" s="192" t="s">
        <v>99</v>
      </c>
      <c r="C15" s="193"/>
      <c r="D15" s="280" t="s">
        <v>48</v>
      </c>
      <c r="E15" s="289" t="s">
        <v>49</v>
      </c>
      <c r="F15" s="290"/>
      <c r="G15" s="299" t="s">
        <v>48</v>
      </c>
      <c r="H15" s="289" t="s">
        <v>49</v>
      </c>
      <c r="I15" s="290"/>
      <c r="J15" s="299" t="s">
        <v>48</v>
      </c>
      <c r="K15" s="238" t="s">
        <v>49</v>
      </c>
      <c r="L15" s="239"/>
      <c r="M15" s="240" t="s">
        <v>48</v>
      </c>
      <c r="N15" s="689"/>
      <c r="O15" s="690"/>
      <c r="P15" s="691"/>
      <c r="Q15" s="289" t="s">
        <v>49</v>
      </c>
      <c r="R15" s="290"/>
      <c r="S15" s="299" t="s">
        <v>48</v>
      </c>
      <c r="T15" s="89" t="s">
        <v>13</v>
      </c>
      <c r="U15" s="87"/>
      <c r="V15" s="91" t="s">
        <v>48</v>
      </c>
      <c r="W15" s="701"/>
      <c r="X15" s="239" t="s">
        <v>49</v>
      </c>
      <c r="Y15" s="239"/>
      <c r="Z15" s="240" t="s">
        <v>48</v>
      </c>
      <c r="AA15" s="238" t="s">
        <v>49</v>
      </c>
      <c r="AB15" s="239"/>
      <c r="AC15" s="240" t="s">
        <v>48</v>
      </c>
      <c r="AD15" s="689"/>
      <c r="AE15" s="690"/>
      <c r="AF15" s="691"/>
      <c r="AG15" s="89" t="s">
        <v>13</v>
      </c>
      <c r="AH15" s="87"/>
      <c r="AI15" s="90" t="s">
        <v>48</v>
      </c>
      <c r="AJ15" s="701"/>
      <c r="AK15" s="378" t="s">
        <v>49</v>
      </c>
      <c r="AL15" s="290"/>
      <c r="AM15" s="291" t="s">
        <v>48</v>
      </c>
      <c r="AN15" s="689"/>
      <c r="AO15" s="690"/>
      <c r="AP15" s="691"/>
      <c r="AQ15" s="238" t="s">
        <v>49</v>
      </c>
      <c r="AR15" s="239"/>
      <c r="AS15" s="241" t="s">
        <v>48</v>
      </c>
      <c r="AT15" s="193" t="s">
        <v>99</v>
      </c>
      <c r="AU15" s="193"/>
      <c r="AV15" s="442" t="s">
        <v>48</v>
      </c>
      <c r="AW15" s="289" t="s">
        <v>49</v>
      </c>
      <c r="AX15" s="290"/>
      <c r="AY15" s="299" t="s">
        <v>48</v>
      </c>
      <c r="AZ15" s="290" t="s">
        <v>49</v>
      </c>
      <c r="BA15" s="290"/>
      <c r="BB15" s="382" t="s">
        <v>48</v>
      </c>
    </row>
    <row r="16" spans="1:54">
      <c r="A16" s="686">
        <v>14</v>
      </c>
      <c r="B16" s="92">
        <v>85</v>
      </c>
      <c r="C16" s="77" t="s">
        <v>45</v>
      </c>
      <c r="D16" s="93">
        <v>46.5</v>
      </c>
      <c r="E16" s="294">
        <v>86</v>
      </c>
      <c r="F16" s="295" t="s">
        <v>45</v>
      </c>
      <c r="G16" s="296">
        <v>48.2</v>
      </c>
      <c r="H16" s="94">
        <v>87</v>
      </c>
      <c r="I16" s="77" t="s">
        <v>45</v>
      </c>
      <c r="J16" s="93">
        <v>45.4</v>
      </c>
      <c r="K16" s="294">
        <v>88</v>
      </c>
      <c r="L16" s="295" t="s">
        <v>45</v>
      </c>
      <c r="M16" s="296">
        <v>45.9</v>
      </c>
      <c r="N16" s="294">
        <v>89</v>
      </c>
      <c r="O16" s="295" t="s">
        <v>45</v>
      </c>
      <c r="P16" s="296">
        <v>47.6</v>
      </c>
      <c r="Q16" s="294">
        <v>90</v>
      </c>
      <c r="R16" s="295" t="s">
        <v>46</v>
      </c>
      <c r="S16" s="296">
        <v>78.099999999999994</v>
      </c>
      <c r="T16" s="294">
        <v>91</v>
      </c>
      <c r="U16" s="295" t="s">
        <v>45</v>
      </c>
      <c r="V16" s="303">
        <v>48.7</v>
      </c>
      <c r="W16" s="687">
        <v>14</v>
      </c>
      <c r="X16" s="313">
        <v>154</v>
      </c>
      <c r="Y16" s="295" t="s">
        <v>47</v>
      </c>
      <c r="Z16" s="296">
        <v>103.5</v>
      </c>
      <c r="AA16" s="231">
        <v>155</v>
      </c>
      <c r="AB16" s="232" t="s">
        <v>46</v>
      </c>
      <c r="AC16" s="233">
        <v>72.099999999999994</v>
      </c>
      <c r="AD16" s="294">
        <v>156</v>
      </c>
      <c r="AE16" s="295" t="s">
        <v>46</v>
      </c>
      <c r="AF16" s="296">
        <v>72.2</v>
      </c>
      <c r="AG16" s="94">
        <v>157</v>
      </c>
      <c r="AH16" s="77" t="s">
        <v>47</v>
      </c>
      <c r="AI16" s="95">
        <v>102</v>
      </c>
      <c r="AJ16" s="687">
        <v>14</v>
      </c>
      <c r="AK16" s="377">
        <v>238</v>
      </c>
      <c r="AL16" s="295" t="s">
        <v>45</v>
      </c>
      <c r="AM16" s="303">
        <v>48.6</v>
      </c>
      <c r="AN16" s="231">
        <v>239</v>
      </c>
      <c r="AO16" s="232" t="s">
        <v>46</v>
      </c>
      <c r="AP16" s="233">
        <v>76.099999999999994</v>
      </c>
      <c r="AQ16" s="698" t="s">
        <v>78</v>
      </c>
      <c r="AR16" s="699"/>
      <c r="AS16" s="700"/>
      <c r="AT16" s="97">
        <v>241</v>
      </c>
      <c r="AU16" s="77" t="s">
        <v>46</v>
      </c>
      <c r="AV16" s="96">
        <v>70.099999999999994</v>
      </c>
      <c r="AW16" s="231">
        <v>242</v>
      </c>
      <c r="AX16" s="232" t="s">
        <v>46</v>
      </c>
      <c r="AY16" s="233">
        <v>69.8</v>
      </c>
      <c r="AZ16" s="313">
        <v>243</v>
      </c>
      <c r="BA16" s="295" t="s">
        <v>45</v>
      </c>
      <c r="BB16" s="381">
        <v>45.7</v>
      </c>
    </row>
    <row r="17" spans="1:54">
      <c r="A17" s="672"/>
      <c r="B17" s="664"/>
      <c r="C17" s="665"/>
      <c r="D17" s="692"/>
      <c r="E17" s="653"/>
      <c r="F17" s="654"/>
      <c r="G17" s="693"/>
      <c r="H17" s="685"/>
      <c r="I17" s="665"/>
      <c r="J17" s="692"/>
      <c r="K17" s="653"/>
      <c r="L17" s="654"/>
      <c r="M17" s="693"/>
      <c r="N17" s="653"/>
      <c r="O17" s="654"/>
      <c r="P17" s="693"/>
      <c r="Q17" s="653"/>
      <c r="R17" s="654"/>
      <c r="S17" s="693"/>
      <c r="T17" s="653"/>
      <c r="U17" s="654"/>
      <c r="V17" s="654"/>
      <c r="W17" s="648"/>
      <c r="X17" s="654"/>
      <c r="Y17" s="654"/>
      <c r="Z17" s="693"/>
      <c r="AA17" s="666"/>
      <c r="AB17" s="667"/>
      <c r="AC17" s="668"/>
      <c r="AD17" s="653"/>
      <c r="AE17" s="654"/>
      <c r="AF17" s="693"/>
      <c r="AG17" s="685"/>
      <c r="AH17" s="665"/>
      <c r="AI17" s="694"/>
      <c r="AJ17" s="648"/>
      <c r="AK17" s="670"/>
      <c r="AL17" s="654"/>
      <c r="AM17" s="654"/>
      <c r="AN17" s="666"/>
      <c r="AO17" s="667"/>
      <c r="AP17" s="668"/>
      <c r="AQ17" s="679"/>
      <c r="AR17" s="680"/>
      <c r="AS17" s="681"/>
      <c r="AT17" s="665"/>
      <c r="AU17" s="665"/>
      <c r="AV17" s="665"/>
      <c r="AW17" s="666"/>
      <c r="AX17" s="667"/>
      <c r="AY17" s="668"/>
      <c r="AZ17" s="654"/>
      <c r="BA17" s="654"/>
      <c r="BB17" s="655"/>
    </row>
    <row r="18" spans="1:54">
      <c r="A18" s="672"/>
      <c r="B18" s="201">
        <f>B95</f>
        <v>46000</v>
      </c>
      <c r="C18" s="202"/>
      <c r="D18" s="78">
        <f>B18*D16</f>
        <v>2139000</v>
      </c>
      <c r="E18" s="347">
        <v>44000</v>
      </c>
      <c r="F18" s="346"/>
      <c r="G18" s="298">
        <f>G16*E18</f>
        <v>2120800</v>
      </c>
      <c r="H18" s="205">
        <f>H95</f>
        <v>52000</v>
      </c>
      <c r="I18" s="202"/>
      <c r="J18" s="78">
        <f>H18*J16</f>
        <v>2360800</v>
      </c>
      <c r="K18" s="339">
        <v>42500</v>
      </c>
      <c r="L18" s="337"/>
      <c r="M18" s="298">
        <f>K18*M16</f>
        <v>1950750</v>
      </c>
      <c r="N18" s="319">
        <v>40500</v>
      </c>
      <c r="O18" s="318"/>
      <c r="P18" s="298">
        <f>N18*P16</f>
        <v>1927800</v>
      </c>
      <c r="Q18" s="329">
        <v>37250</v>
      </c>
      <c r="R18" s="328"/>
      <c r="S18" s="298">
        <f>Q18*S16</f>
        <v>2909225</v>
      </c>
      <c r="T18" s="554">
        <v>41500</v>
      </c>
      <c r="U18" s="553"/>
      <c r="V18" s="553">
        <f>T18*V16</f>
        <v>2021050.0000000002</v>
      </c>
      <c r="W18" s="648"/>
      <c r="X18" s="658">
        <v>34750</v>
      </c>
      <c r="Y18" s="658"/>
      <c r="Z18" s="298">
        <f>X18*Z16</f>
        <v>3596625</v>
      </c>
      <c r="AA18" s="706">
        <v>37000</v>
      </c>
      <c r="AB18" s="707"/>
      <c r="AC18" s="226">
        <f>AC16*AA18</f>
        <v>2667700</v>
      </c>
      <c r="AD18" s="708">
        <v>40750</v>
      </c>
      <c r="AE18" s="658"/>
      <c r="AF18" s="298">
        <f>AD18*AF16</f>
        <v>2942150</v>
      </c>
      <c r="AG18" s="202">
        <f>AG95</f>
        <v>44000</v>
      </c>
      <c r="AH18" s="202"/>
      <c r="AI18" s="79">
        <f>AG18*AI16</f>
        <v>4488000</v>
      </c>
      <c r="AJ18" s="648"/>
      <c r="AK18" s="659">
        <v>41000</v>
      </c>
      <c r="AL18" s="658"/>
      <c r="AM18" s="535">
        <f>AK18*AM16</f>
        <v>1992600</v>
      </c>
      <c r="AN18" s="224">
        <f>'[2]Прайс кв.'!Q216</f>
        <v>44000</v>
      </c>
      <c r="AO18" s="225"/>
      <c r="AP18" s="226">
        <f>AP16*AN18</f>
        <v>3348399.9999999995</v>
      </c>
      <c r="AQ18" s="679"/>
      <c r="AR18" s="680"/>
      <c r="AS18" s="681"/>
      <c r="AT18" s="467">
        <f>AT95</f>
        <v>48750</v>
      </c>
      <c r="AU18" s="466"/>
      <c r="AV18" s="466">
        <f>AT18*AV16</f>
        <v>3417374.9999999995</v>
      </c>
      <c r="AW18" s="224">
        <v>40250</v>
      </c>
      <c r="AX18" s="225"/>
      <c r="AY18" s="226">
        <f>AW18*AY16</f>
        <v>2809450</v>
      </c>
      <c r="AZ18" s="484">
        <v>42000</v>
      </c>
      <c r="BA18" s="482"/>
      <c r="BB18" s="331">
        <f>AZ18*BB16</f>
        <v>1919400.0000000002</v>
      </c>
    </row>
    <row r="19" spans="1:54">
      <c r="A19" s="697"/>
      <c r="B19" s="86" t="s">
        <v>13</v>
      </c>
      <c r="C19" s="87"/>
      <c r="D19" s="88" t="s">
        <v>48</v>
      </c>
      <c r="E19" s="289" t="s">
        <v>49</v>
      </c>
      <c r="F19" s="290"/>
      <c r="G19" s="299" t="s">
        <v>48</v>
      </c>
      <c r="H19" s="89" t="s">
        <v>13</v>
      </c>
      <c r="I19" s="87"/>
      <c r="J19" s="88" t="s">
        <v>48</v>
      </c>
      <c r="K19" s="289" t="s">
        <v>49</v>
      </c>
      <c r="L19" s="290"/>
      <c r="M19" s="299" t="s">
        <v>48</v>
      </c>
      <c r="N19" s="289" t="s">
        <v>49</v>
      </c>
      <c r="O19" s="290"/>
      <c r="P19" s="299" t="s">
        <v>48</v>
      </c>
      <c r="Q19" s="289" t="s">
        <v>49</v>
      </c>
      <c r="R19" s="290"/>
      <c r="S19" s="299" t="s">
        <v>48</v>
      </c>
      <c r="T19" s="289" t="s">
        <v>49</v>
      </c>
      <c r="U19" s="290"/>
      <c r="V19" s="291" t="s">
        <v>48</v>
      </c>
      <c r="W19" s="701"/>
      <c r="X19" s="290" t="s">
        <v>49</v>
      </c>
      <c r="Y19" s="290"/>
      <c r="Z19" s="299" t="s">
        <v>48</v>
      </c>
      <c r="AA19" s="238" t="s">
        <v>49</v>
      </c>
      <c r="AB19" s="239"/>
      <c r="AC19" s="240" t="s">
        <v>48</v>
      </c>
      <c r="AD19" s="289" t="s">
        <v>49</v>
      </c>
      <c r="AE19" s="290"/>
      <c r="AF19" s="299" t="s">
        <v>48</v>
      </c>
      <c r="AG19" s="89" t="s">
        <v>13</v>
      </c>
      <c r="AH19" s="87"/>
      <c r="AI19" s="90" t="s">
        <v>48</v>
      </c>
      <c r="AJ19" s="701"/>
      <c r="AK19" s="378" t="s">
        <v>49</v>
      </c>
      <c r="AL19" s="290"/>
      <c r="AM19" s="291" t="s">
        <v>48</v>
      </c>
      <c r="AN19" s="238" t="s">
        <v>49</v>
      </c>
      <c r="AO19" s="239"/>
      <c r="AP19" s="240" t="s">
        <v>48</v>
      </c>
      <c r="AQ19" s="689"/>
      <c r="AR19" s="690"/>
      <c r="AS19" s="691"/>
      <c r="AT19" s="87" t="s">
        <v>13</v>
      </c>
      <c r="AU19" s="87"/>
      <c r="AV19" s="91" t="s">
        <v>48</v>
      </c>
      <c r="AW19" s="238" t="s">
        <v>49</v>
      </c>
      <c r="AX19" s="239"/>
      <c r="AY19" s="240" t="s">
        <v>48</v>
      </c>
      <c r="AZ19" s="483" t="s">
        <v>49</v>
      </c>
      <c r="BA19" s="481"/>
      <c r="BB19" s="382" t="s">
        <v>48</v>
      </c>
    </row>
    <row r="20" spans="1:54">
      <c r="A20" s="686">
        <v>13</v>
      </c>
      <c r="B20" s="92">
        <v>78</v>
      </c>
      <c r="C20" s="77" t="s">
        <v>45</v>
      </c>
      <c r="D20" s="93">
        <v>46.5</v>
      </c>
      <c r="E20" s="294">
        <v>79</v>
      </c>
      <c r="F20" s="295" t="s">
        <v>45</v>
      </c>
      <c r="G20" s="296">
        <v>48.2</v>
      </c>
      <c r="H20" s="94">
        <v>80</v>
      </c>
      <c r="I20" s="77" t="s">
        <v>45</v>
      </c>
      <c r="J20" s="93">
        <v>45.4</v>
      </c>
      <c r="K20" s="294">
        <v>81</v>
      </c>
      <c r="L20" s="295" t="s">
        <v>45</v>
      </c>
      <c r="M20" s="296">
        <v>45.9</v>
      </c>
      <c r="N20" s="294">
        <v>82</v>
      </c>
      <c r="O20" s="295" t="s">
        <v>45</v>
      </c>
      <c r="P20" s="296">
        <v>47.6</v>
      </c>
      <c r="Q20" s="698" t="s">
        <v>78</v>
      </c>
      <c r="R20" s="699"/>
      <c r="S20" s="700"/>
      <c r="T20" s="294">
        <v>84</v>
      </c>
      <c r="U20" s="295" t="s">
        <v>45</v>
      </c>
      <c r="V20" s="303">
        <v>48.7</v>
      </c>
      <c r="W20" s="687">
        <v>13</v>
      </c>
      <c r="X20" s="97">
        <v>150</v>
      </c>
      <c r="Y20" s="77" t="s">
        <v>47</v>
      </c>
      <c r="Z20" s="93">
        <v>103.5</v>
      </c>
      <c r="AA20" s="698" t="s">
        <v>78</v>
      </c>
      <c r="AB20" s="699"/>
      <c r="AC20" s="700"/>
      <c r="AD20" s="94">
        <v>152</v>
      </c>
      <c r="AE20" s="77" t="s">
        <v>46</v>
      </c>
      <c r="AF20" s="93">
        <v>72.2</v>
      </c>
      <c r="AG20" s="94">
        <v>153</v>
      </c>
      <c r="AH20" s="77" t="s">
        <v>47</v>
      </c>
      <c r="AI20" s="95">
        <v>102</v>
      </c>
      <c r="AJ20" s="687">
        <v>13</v>
      </c>
      <c r="AK20" s="92">
        <v>232</v>
      </c>
      <c r="AL20" s="77" t="s">
        <v>45</v>
      </c>
      <c r="AM20" s="96">
        <v>48.6</v>
      </c>
      <c r="AN20" s="94">
        <v>233</v>
      </c>
      <c r="AO20" s="77" t="s">
        <v>46</v>
      </c>
      <c r="AP20" s="93">
        <v>76.099999999999994</v>
      </c>
      <c r="AQ20" s="231">
        <v>234</v>
      </c>
      <c r="AR20" s="232" t="s">
        <v>45</v>
      </c>
      <c r="AS20" s="233">
        <v>48.3</v>
      </c>
      <c r="AT20" s="97">
        <v>235</v>
      </c>
      <c r="AU20" s="77" t="s">
        <v>46</v>
      </c>
      <c r="AV20" s="96">
        <v>70.099999999999994</v>
      </c>
      <c r="AW20" s="294">
        <v>236</v>
      </c>
      <c r="AX20" s="295" t="s">
        <v>46</v>
      </c>
      <c r="AY20" s="296">
        <v>69.8</v>
      </c>
      <c r="AZ20" s="468">
        <v>237</v>
      </c>
      <c r="BA20" s="188" t="s">
        <v>45</v>
      </c>
      <c r="BB20" s="455">
        <v>45.7</v>
      </c>
    </row>
    <row r="21" spans="1:54">
      <c r="A21" s="672"/>
      <c r="B21" s="664"/>
      <c r="C21" s="665"/>
      <c r="D21" s="692"/>
      <c r="E21" s="653"/>
      <c r="F21" s="654"/>
      <c r="G21" s="693"/>
      <c r="H21" s="685"/>
      <c r="I21" s="665"/>
      <c r="J21" s="692"/>
      <c r="K21" s="653"/>
      <c r="L21" s="654"/>
      <c r="M21" s="693"/>
      <c r="N21" s="653"/>
      <c r="O21" s="654"/>
      <c r="P21" s="693"/>
      <c r="Q21" s="679"/>
      <c r="R21" s="680"/>
      <c r="S21" s="681"/>
      <c r="T21" s="653"/>
      <c r="U21" s="654"/>
      <c r="V21" s="654"/>
      <c r="W21" s="648"/>
      <c r="X21" s="665"/>
      <c r="Y21" s="665"/>
      <c r="Z21" s="692"/>
      <c r="AA21" s="679"/>
      <c r="AB21" s="680"/>
      <c r="AC21" s="681"/>
      <c r="AD21" s="685"/>
      <c r="AE21" s="665"/>
      <c r="AF21" s="692"/>
      <c r="AG21" s="685"/>
      <c r="AH21" s="665"/>
      <c r="AI21" s="694"/>
      <c r="AJ21" s="648"/>
      <c r="AK21" s="664"/>
      <c r="AL21" s="665"/>
      <c r="AM21" s="665"/>
      <c r="AN21" s="685"/>
      <c r="AO21" s="665"/>
      <c r="AP21" s="692"/>
      <c r="AQ21" s="666"/>
      <c r="AR21" s="667"/>
      <c r="AS21" s="668"/>
      <c r="AT21" s="665"/>
      <c r="AU21" s="665"/>
      <c r="AV21" s="665"/>
      <c r="AW21" s="653"/>
      <c r="AX21" s="654"/>
      <c r="AY21" s="693"/>
      <c r="AZ21" s="662"/>
      <c r="BA21" s="662"/>
      <c r="BB21" s="711"/>
    </row>
    <row r="22" spans="1:54">
      <c r="A22" s="672"/>
      <c r="B22" s="201">
        <f>B95</f>
        <v>46000</v>
      </c>
      <c r="C22" s="202"/>
      <c r="D22" s="78">
        <f>B22*D20</f>
        <v>2139000</v>
      </c>
      <c r="E22" s="370">
        <v>41500</v>
      </c>
      <c r="F22" s="369"/>
      <c r="G22" s="298">
        <f>G20*E22</f>
        <v>2000300.0000000002</v>
      </c>
      <c r="H22" s="205">
        <f>H95</f>
        <v>52000</v>
      </c>
      <c r="I22" s="202"/>
      <c r="J22" s="78">
        <f>H22*J20</f>
        <v>2360800</v>
      </c>
      <c r="K22" s="424">
        <v>46500</v>
      </c>
      <c r="L22" s="423"/>
      <c r="M22" s="298">
        <f>K22*M20</f>
        <v>2134350</v>
      </c>
      <c r="N22" s="341">
        <v>41000</v>
      </c>
      <c r="O22" s="340"/>
      <c r="P22" s="298">
        <f>N22*P20</f>
        <v>1951600</v>
      </c>
      <c r="Q22" s="679"/>
      <c r="R22" s="680"/>
      <c r="S22" s="681"/>
      <c r="T22" s="464">
        <v>40000</v>
      </c>
      <c r="U22" s="463"/>
      <c r="V22" s="463">
        <f>T22*V20</f>
        <v>1948000</v>
      </c>
      <c r="W22" s="648"/>
      <c r="X22" s="657">
        <f>$X$95</f>
        <v>44000</v>
      </c>
      <c r="Y22" s="657"/>
      <c r="Z22" s="78">
        <f>X22*Z20</f>
        <v>4554000</v>
      </c>
      <c r="AA22" s="679"/>
      <c r="AB22" s="680"/>
      <c r="AC22" s="681"/>
      <c r="AD22" s="709">
        <f>AD95</f>
        <v>47250</v>
      </c>
      <c r="AE22" s="657"/>
      <c r="AF22" s="78">
        <f>AD22*AF20</f>
        <v>3411450</v>
      </c>
      <c r="AG22" s="202">
        <f>AG95</f>
        <v>44000</v>
      </c>
      <c r="AH22" s="202"/>
      <c r="AI22" s="79">
        <f>AG22*AI20</f>
        <v>4488000</v>
      </c>
      <c r="AJ22" s="648"/>
      <c r="AK22" s="656">
        <f>AK95</f>
        <v>46000</v>
      </c>
      <c r="AL22" s="657"/>
      <c r="AM22" s="202">
        <f>AK22*AM20</f>
        <v>2235600</v>
      </c>
      <c r="AN22" s="205">
        <f>$AN$95</f>
        <v>47750</v>
      </c>
      <c r="AO22" s="202"/>
      <c r="AP22" s="78">
        <f>AP20*AN22</f>
        <v>3633774.9999999995</v>
      </c>
      <c r="AQ22" s="512">
        <v>39000</v>
      </c>
      <c r="AR22" s="511"/>
      <c r="AS22" s="226">
        <f>AQ22*AS20</f>
        <v>1883700</v>
      </c>
      <c r="AT22" s="510">
        <f>AT95</f>
        <v>48750</v>
      </c>
      <c r="AU22" s="496"/>
      <c r="AV22" s="496">
        <f>AT22*AV20</f>
        <v>3417374.9999999995</v>
      </c>
      <c r="AW22" s="404">
        <v>43250</v>
      </c>
      <c r="AX22" s="402"/>
      <c r="AY22" s="298">
        <f>AW22*AY20</f>
        <v>3018850</v>
      </c>
      <c r="AZ22" s="546">
        <v>43000</v>
      </c>
      <c r="BA22" s="542"/>
      <c r="BB22" s="438">
        <f>AZ22*BB20</f>
        <v>1965100.0000000002</v>
      </c>
    </row>
    <row r="23" spans="1:54">
      <c r="A23" s="697"/>
      <c r="B23" s="86" t="s">
        <v>13</v>
      </c>
      <c r="C23" s="87"/>
      <c r="D23" s="88" t="s">
        <v>48</v>
      </c>
      <c r="E23" s="289" t="s">
        <v>49</v>
      </c>
      <c r="F23" s="290"/>
      <c r="G23" s="299" t="s">
        <v>48</v>
      </c>
      <c r="H23" s="89" t="s">
        <v>13</v>
      </c>
      <c r="I23" s="87"/>
      <c r="J23" s="88" t="s">
        <v>48</v>
      </c>
      <c r="K23" s="289" t="s">
        <v>49</v>
      </c>
      <c r="L23" s="290"/>
      <c r="M23" s="299" t="s">
        <v>48</v>
      </c>
      <c r="N23" s="289" t="s">
        <v>49</v>
      </c>
      <c r="O23" s="290"/>
      <c r="P23" s="299" t="s">
        <v>48</v>
      </c>
      <c r="Q23" s="689"/>
      <c r="R23" s="690"/>
      <c r="S23" s="691"/>
      <c r="T23" s="289" t="s">
        <v>49</v>
      </c>
      <c r="U23" s="290"/>
      <c r="V23" s="291" t="s">
        <v>48</v>
      </c>
      <c r="W23" s="701"/>
      <c r="X23" s="87" t="s">
        <v>13</v>
      </c>
      <c r="Y23" s="87"/>
      <c r="Z23" s="88" t="s">
        <v>48</v>
      </c>
      <c r="AA23" s="689"/>
      <c r="AB23" s="690"/>
      <c r="AC23" s="691"/>
      <c r="AD23" s="89" t="s">
        <v>13</v>
      </c>
      <c r="AE23" s="87"/>
      <c r="AF23" s="88" t="s">
        <v>48</v>
      </c>
      <c r="AG23" s="89" t="s">
        <v>13</v>
      </c>
      <c r="AH23" s="87"/>
      <c r="AI23" s="90" t="s">
        <v>48</v>
      </c>
      <c r="AJ23" s="701"/>
      <c r="AK23" s="86" t="s">
        <v>13</v>
      </c>
      <c r="AL23" s="87"/>
      <c r="AM23" s="91" t="s">
        <v>48</v>
      </c>
      <c r="AN23" s="89" t="s">
        <v>13</v>
      </c>
      <c r="AO23" s="87"/>
      <c r="AP23" s="88" t="s">
        <v>48</v>
      </c>
      <c r="AQ23" s="238" t="s">
        <v>49</v>
      </c>
      <c r="AR23" s="239"/>
      <c r="AS23" s="240" t="s">
        <v>48</v>
      </c>
      <c r="AT23" s="87" t="s">
        <v>13</v>
      </c>
      <c r="AU23" s="87"/>
      <c r="AV23" s="91" t="s">
        <v>48</v>
      </c>
      <c r="AW23" s="289" t="s">
        <v>49</v>
      </c>
      <c r="AX23" s="290"/>
      <c r="AY23" s="299" t="s">
        <v>48</v>
      </c>
      <c r="AZ23" s="193" t="s">
        <v>105</v>
      </c>
      <c r="BA23" s="193"/>
      <c r="BB23" s="462" t="s">
        <v>48</v>
      </c>
    </row>
    <row r="24" spans="1:54" ht="15" customHeight="1">
      <c r="A24" s="686">
        <v>12</v>
      </c>
      <c r="B24" s="92">
        <v>71</v>
      </c>
      <c r="C24" s="77" t="s">
        <v>45</v>
      </c>
      <c r="D24" s="93">
        <v>46.5</v>
      </c>
      <c r="E24" s="294">
        <v>72</v>
      </c>
      <c r="F24" s="295" t="s">
        <v>45</v>
      </c>
      <c r="G24" s="296">
        <v>48.2</v>
      </c>
      <c r="H24" s="187">
        <v>73</v>
      </c>
      <c r="I24" s="188" t="s">
        <v>45</v>
      </c>
      <c r="J24" s="279">
        <v>45.4</v>
      </c>
      <c r="K24" s="231">
        <v>74</v>
      </c>
      <c r="L24" s="232" t="s">
        <v>45</v>
      </c>
      <c r="M24" s="233">
        <v>45.9</v>
      </c>
      <c r="N24" s="231">
        <v>75</v>
      </c>
      <c r="O24" s="232" t="s">
        <v>45</v>
      </c>
      <c r="P24" s="233">
        <v>47.6</v>
      </c>
      <c r="Q24" s="187">
        <v>76</v>
      </c>
      <c r="R24" s="188" t="s">
        <v>46</v>
      </c>
      <c r="S24" s="279">
        <v>78.099999999999994</v>
      </c>
      <c r="T24" s="294">
        <v>77</v>
      </c>
      <c r="U24" s="295" t="s">
        <v>45</v>
      </c>
      <c r="V24" s="303">
        <v>48.7</v>
      </c>
      <c r="W24" s="687">
        <v>12</v>
      </c>
      <c r="X24" s="313">
        <v>146</v>
      </c>
      <c r="Y24" s="295" t="s">
        <v>47</v>
      </c>
      <c r="Z24" s="296">
        <v>103.5</v>
      </c>
      <c r="AA24" s="231">
        <v>147</v>
      </c>
      <c r="AB24" s="232" t="s">
        <v>46</v>
      </c>
      <c r="AC24" s="233">
        <v>72.099999999999994</v>
      </c>
      <c r="AD24" s="294">
        <v>148</v>
      </c>
      <c r="AE24" s="295" t="s">
        <v>46</v>
      </c>
      <c r="AF24" s="296">
        <v>72.2</v>
      </c>
      <c r="AG24" s="94">
        <v>149</v>
      </c>
      <c r="AH24" s="77" t="s">
        <v>47</v>
      </c>
      <c r="AI24" s="95">
        <v>102</v>
      </c>
      <c r="AJ24" s="687">
        <v>12</v>
      </c>
      <c r="AK24" s="377">
        <v>226</v>
      </c>
      <c r="AL24" s="295" t="s">
        <v>45</v>
      </c>
      <c r="AM24" s="303">
        <v>48.6</v>
      </c>
      <c r="AN24" s="94">
        <v>227</v>
      </c>
      <c r="AO24" s="77" t="s">
        <v>46</v>
      </c>
      <c r="AP24" s="93">
        <v>76.099999999999994</v>
      </c>
      <c r="AQ24" s="294">
        <v>228</v>
      </c>
      <c r="AR24" s="295" t="s">
        <v>45</v>
      </c>
      <c r="AS24" s="296">
        <v>48.3</v>
      </c>
      <c r="AT24" s="97">
        <v>229</v>
      </c>
      <c r="AU24" s="77" t="s">
        <v>46</v>
      </c>
      <c r="AV24" s="96">
        <v>70.099999999999994</v>
      </c>
      <c r="AW24" s="698" t="s">
        <v>78</v>
      </c>
      <c r="AX24" s="699"/>
      <c r="AY24" s="700"/>
      <c r="AZ24" s="97">
        <v>231</v>
      </c>
      <c r="BA24" s="77" t="s">
        <v>45</v>
      </c>
      <c r="BB24" s="236">
        <v>45.7</v>
      </c>
    </row>
    <row r="25" spans="1:54" ht="15" customHeight="1">
      <c r="A25" s="672"/>
      <c r="B25" s="664"/>
      <c r="C25" s="665"/>
      <c r="D25" s="692"/>
      <c r="E25" s="653"/>
      <c r="F25" s="654"/>
      <c r="G25" s="693"/>
      <c r="H25" s="661"/>
      <c r="I25" s="662"/>
      <c r="J25" s="710"/>
      <c r="K25" s="666"/>
      <c r="L25" s="667"/>
      <c r="M25" s="668"/>
      <c r="N25" s="666"/>
      <c r="O25" s="667"/>
      <c r="P25" s="668"/>
      <c r="Q25" s="661"/>
      <c r="R25" s="662"/>
      <c r="S25" s="710"/>
      <c r="T25" s="653"/>
      <c r="U25" s="654"/>
      <c r="V25" s="654"/>
      <c r="W25" s="648"/>
      <c r="X25" s="654"/>
      <c r="Y25" s="654"/>
      <c r="Z25" s="693"/>
      <c r="AA25" s="666"/>
      <c r="AB25" s="667"/>
      <c r="AC25" s="668"/>
      <c r="AD25" s="653"/>
      <c r="AE25" s="654"/>
      <c r="AF25" s="693"/>
      <c r="AG25" s="685"/>
      <c r="AH25" s="665"/>
      <c r="AI25" s="694"/>
      <c r="AJ25" s="648"/>
      <c r="AK25" s="670"/>
      <c r="AL25" s="654"/>
      <c r="AM25" s="654"/>
      <c r="AN25" s="685"/>
      <c r="AO25" s="665"/>
      <c r="AP25" s="692"/>
      <c r="AQ25" s="653"/>
      <c r="AR25" s="654"/>
      <c r="AS25" s="693"/>
      <c r="AT25" s="665"/>
      <c r="AU25" s="665"/>
      <c r="AV25" s="665"/>
      <c r="AW25" s="679"/>
      <c r="AX25" s="680"/>
      <c r="AY25" s="681"/>
      <c r="AZ25" s="665"/>
      <c r="BA25" s="665"/>
      <c r="BB25" s="705"/>
    </row>
    <row r="26" spans="1:54" ht="15" customHeight="1">
      <c r="A26" s="672"/>
      <c r="B26" s="201">
        <f>B95</f>
        <v>46000</v>
      </c>
      <c r="C26" s="202"/>
      <c r="D26" s="78">
        <f>B26*D24</f>
        <v>2139000</v>
      </c>
      <c r="E26" s="350">
        <v>41000</v>
      </c>
      <c r="F26" s="349"/>
      <c r="G26" s="298">
        <f>G24*E26</f>
        <v>1976200.0000000002</v>
      </c>
      <c r="H26" s="548">
        <v>46000</v>
      </c>
      <c r="I26" s="549"/>
      <c r="J26" s="191">
        <f>H26*J24</f>
        <v>2088400</v>
      </c>
      <c r="K26" s="224">
        <v>39250</v>
      </c>
      <c r="L26" s="225"/>
      <c r="M26" s="226">
        <f>K26*M24</f>
        <v>1801575</v>
      </c>
      <c r="N26" s="269">
        <v>37500</v>
      </c>
      <c r="O26" s="270"/>
      <c r="P26" s="226">
        <f>N26*P24</f>
        <v>1785000</v>
      </c>
      <c r="Q26" s="411">
        <v>40250</v>
      </c>
      <c r="R26" s="473"/>
      <c r="S26" s="191">
        <f>Q26*S24</f>
        <v>3143525</v>
      </c>
      <c r="T26" s="341">
        <v>38000</v>
      </c>
      <c r="U26" s="340"/>
      <c r="V26" s="340">
        <f>T26*V24</f>
        <v>1850600</v>
      </c>
      <c r="W26" s="648"/>
      <c r="X26" s="658">
        <v>38000</v>
      </c>
      <c r="Y26" s="658"/>
      <c r="Z26" s="298">
        <f>X26*Z24</f>
        <v>3933000</v>
      </c>
      <c r="AA26" s="706">
        <v>37500</v>
      </c>
      <c r="AB26" s="707"/>
      <c r="AC26" s="226">
        <f>AC24*AA26</f>
        <v>2703750</v>
      </c>
      <c r="AD26" s="708">
        <v>37250</v>
      </c>
      <c r="AE26" s="658"/>
      <c r="AF26" s="298">
        <f>AD26*AF24</f>
        <v>2689450</v>
      </c>
      <c r="AG26" s="202">
        <f>AG95</f>
        <v>44000</v>
      </c>
      <c r="AH26" s="202"/>
      <c r="AI26" s="79">
        <f>AG26*AI24</f>
        <v>4488000</v>
      </c>
      <c r="AJ26" s="648"/>
      <c r="AK26" s="659">
        <v>39500</v>
      </c>
      <c r="AL26" s="658"/>
      <c r="AM26" s="423">
        <f>AK26*AM24</f>
        <v>1919700</v>
      </c>
      <c r="AN26" s="205">
        <f>$AN$95</f>
        <v>47750</v>
      </c>
      <c r="AO26" s="202"/>
      <c r="AP26" s="78">
        <f>AP24*AN26</f>
        <v>3633774.9999999995</v>
      </c>
      <c r="AQ26" s="513">
        <v>43500</v>
      </c>
      <c r="AR26" s="509"/>
      <c r="AS26" s="298">
        <f>AQ26*AS24</f>
        <v>2101050</v>
      </c>
      <c r="AT26" s="510">
        <f>$AT$95</f>
        <v>48750</v>
      </c>
      <c r="AU26" s="202"/>
      <c r="AV26" s="202">
        <f>AT26*AV24</f>
        <v>3417374.9999999995</v>
      </c>
      <c r="AW26" s="679"/>
      <c r="AX26" s="680"/>
      <c r="AY26" s="681"/>
      <c r="AZ26" s="205">
        <f>$AZ$95</f>
        <v>47500</v>
      </c>
      <c r="BA26" s="202"/>
      <c r="BB26" s="227">
        <f>AZ26*BB24</f>
        <v>2170750</v>
      </c>
    </row>
    <row r="27" spans="1:54" ht="15" customHeight="1">
      <c r="A27" s="697"/>
      <c r="B27" s="86" t="s">
        <v>13</v>
      </c>
      <c r="C27" s="87"/>
      <c r="D27" s="88" t="s">
        <v>48</v>
      </c>
      <c r="E27" s="289" t="s">
        <v>49</v>
      </c>
      <c r="F27" s="290"/>
      <c r="G27" s="299" t="s">
        <v>48</v>
      </c>
      <c r="H27" s="192" t="s">
        <v>88</v>
      </c>
      <c r="I27" s="193"/>
      <c r="J27" s="280" t="s">
        <v>48</v>
      </c>
      <c r="K27" s="238" t="s">
        <v>49</v>
      </c>
      <c r="L27" s="239"/>
      <c r="M27" s="240" t="s">
        <v>48</v>
      </c>
      <c r="N27" s="238" t="s">
        <v>49</v>
      </c>
      <c r="O27" s="239"/>
      <c r="P27" s="240" t="s">
        <v>48</v>
      </c>
      <c r="Q27" s="192" t="s">
        <v>99</v>
      </c>
      <c r="R27" s="193"/>
      <c r="S27" s="280" t="s">
        <v>48</v>
      </c>
      <c r="T27" s="289" t="s">
        <v>49</v>
      </c>
      <c r="U27" s="290"/>
      <c r="V27" s="291" t="s">
        <v>48</v>
      </c>
      <c r="W27" s="701"/>
      <c r="X27" s="290" t="s">
        <v>49</v>
      </c>
      <c r="Y27" s="290"/>
      <c r="Z27" s="299" t="s">
        <v>48</v>
      </c>
      <c r="AA27" s="238" t="s">
        <v>49</v>
      </c>
      <c r="AB27" s="239"/>
      <c r="AC27" s="240" t="s">
        <v>48</v>
      </c>
      <c r="AD27" s="289" t="s">
        <v>49</v>
      </c>
      <c r="AE27" s="290"/>
      <c r="AF27" s="299" t="s">
        <v>48</v>
      </c>
      <c r="AG27" s="89" t="s">
        <v>13</v>
      </c>
      <c r="AH27" s="87"/>
      <c r="AI27" s="90" t="s">
        <v>48</v>
      </c>
      <c r="AJ27" s="701"/>
      <c r="AK27" s="378" t="s">
        <v>49</v>
      </c>
      <c r="AL27" s="290"/>
      <c r="AM27" s="291" t="s">
        <v>48</v>
      </c>
      <c r="AN27" s="89" t="s">
        <v>13</v>
      </c>
      <c r="AO27" s="87"/>
      <c r="AP27" s="88" t="s">
        <v>48</v>
      </c>
      <c r="AQ27" s="289" t="s">
        <v>49</v>
      </c>
      <c r="AR27" s="290"/>
      <c r="AS27" s="299" t="s">
        <v>48</v>
      </c>
      <c r="AT27" s="87" t="s">
        <v>13</v>
      </c>
      <c r="AU27" s="87"/>
      <c r="AV27" s="91" t="s">
        <v>48</v>
      </c>
      <c r="AW27" s="689"/>
      <c r="AX27" s="690"/>
      <c r="AY27" s="691"/>
      <c r="AZ27" s="87" t="s">
        <v>13</v>
      </c>
      <c r="BA27" s="87"/>
      <c r="BB27" s="242" t="s">
        <v>48</v>
      </c>
    </row>
    <row r="28" spans="1:54">
      <c r="A28" s="686">
        <v>11</v>
      </c>
      <c r="B28" s="92">
        <v>64</v>
      </c>
      <c r="C28" s="77" t="s">
        <v>45</v>
      </c>
      <c r="D28" s="96">
        <v>46.5</v>
      </c>
      <c r="E28" s="187">
        <v>65</v>
      </c>
      <c r="F28" s="188" t="s">
        <v>45</v>
      </c>
      <c r="G28" s="279">
        <v>48.2</v>
      </c>
      <c r="H28" s="313">
        <v>66</v>
      </c>
      <c r="I28" s="295" t="s">
        <v>45</v>
      </c>
      <c r="J28" s="303">
        <v>45.4</v>
      </c>
      <c r="K28" s="294">
        <v>67</v>
      </c>
      <c r="L28" s="295" t="s">
        <v>45</v>
      </c>
      <c r="M28" s="296">
        <v>45.9</v>
      </c>
      <c r="N28" s="234">
        <v>68</v>
      </c>
      <c r="O28" s="232" t="s">
        <v>45</v>
      </c>
      <c r="P28" s="243">
        <v>47.6</v>
      </c>
      <c r="Q28" s="187">
        <v>69</v>
      </c>
      <c r="R28" s="188" t="s">
        <v>46</v>
      </c>
      <c r="S28" s="279">
        <v>78.099999999999994</v>
      </c>
      <c r="T28" s="698" t="s">
        <v>78</v>
      </c>
      <c r="U28" s="699"/>
      <c r="V28" s="699"/>
      <c r="W28" s="687">
        <v>11</v>
      </c>
      <c r="X28" s="313">
        <v>142</v>
      </c>
      <c r="Y28" s="295" t="s">
        <v>47</v>
      </c>
      <c r="Z28" s="303">
        <v>103.5</v>
      </c>
      <c r="AA28" s="294">
        <v>143</v>
      </c>
      <c r="AB28" s="295" t="s">
        <v>46</v>
      </c>
      <c r="AC28" s="296">
        <v>72.099999999999994</v>
      </c>
      <c r="AD28" s="97">
        <v>144</v>
      </c>
      <c r="AE28" s="77" t="s">
        <v>46</v>
      </c>
      <c r="AF28" s="93">
        <v>72.2</v>
      </c>
      <c r="AG28" s="97">
        <v>145</v>
      </c>
      <c r="AH28" s="77" t="s">
        <v>47</v>
      </c>
      <c r="AI28" s="95">
        <v>102</v>
      </c>
      <c r="AJ28" s="687">
        <v>11</v>
      </c>
      <c r="AK28" s="92">
        <v>220</v>
      </c>
      <c r="AL28" s="77" t="s">
        <v>45</v>
      </c>
      <c r="AM28" s="96">
        <v>48.6</v>
      </c>
      <c r="AN28" s="94">
        <v>221</v>
      </c>
      <c r="AO28" s="77" t="s">
        <v>46</v>
      </c>
      <c r="AP28" s="93">
        <v>76.099999999999994</v>
      </c>
      <c r="AQ28" s="94">
        <v>222</v>
      </c>
      <c r="AR28" s="77" t="s">
        <v>45</v>
      </c>
      <c r="AS28" s="93">
        <v>48.3</v>
      </c>
      <c r="AT28" s="313">
        <v>223</v>
      </c>
      <c r="AU28" s="295" t="s">
        <v>46</v>
      </c>
      <c r="AV28" s="303">
        <v>70.099999999999994</v>
      </c>
      <c r="AW28" s="231">
        <v>224</v>
      </c>
      <c r="AX28" s="232" t="s">
        <v>46</v>
      </c>
      <c r="AY28" s="233">
        <v>69.8</v>
      </c>
      <c r="AZ28" s="698" t="s">
        <v>78</v>
      </c>
      <c r="BA28" s="699"/>
      <c r="BB28" s="702"/>
    </row>
    <row r="29" spans="1:54">
      <c r="A29" s="672"/>
      <c r="B29" s="203"/>
      <c r="C29" s="199"/>
      <c r="D29" s="199"/>
      <c r="E29" s="384"/>
      <c r="F29" s="385"/>
      <c r="G29" s="386"/>
      <c r="H29" s="335"/>
      <c r="I29" s="335"/>
      <c r="J29" s="335"/>
      <c r="K29" s="292"/>
      <c r="L29" s="293"/>
      <c r="M29" s="297"/>
      <c r="N29" s="229"/>
      <c r="O29" s="229"/>
      <c r="P29" s="229"/>
      <c r="Q29" s="557"/>
      <c r="R29" s="558"/>
      <c r="S29" s="559"/>
      <c r="T29" s="679"/>
      <c r="U29" s="680"/>
      <c r="V29" s="680"/>
      <c r="W29" s="648"/>
      <c r="X29" s="654"/>
      <c r="Y29" s="654"/>
      <c r="Z29" s="654"/>
      <c r="AA29" s="653"/>
      <c r="AB29" s="654"/>
      <c r="AC29" s="693"/>
      <c r="AD29" s="665"/>
      <c r="AE29" s="665"/>
      <c r="AF29" s="692"/>
      <c r="AG29" s="665"/>
      <c r="AH29" s="665"/>
      <c r="AI29" s="694"/>
      <c r="AJ29" s="648"/>
      <c r="AK29" s="664"/>
      <c r="AL29" s="665"/>
      <c r="AM29" s="665"/>
      <c r="AN29" s="685"/>
      <c r="AO29" s="665"/>
      <c r="AP29" s="692"/>
      <c r="AQ29" s="685"/>
      <c r="AR29" s="665"/>
      <c r="AS29" s="692"/>
      <c r="AT29" s="654"/>
      <c r="AU29" s="654"/>
      <c r="AV29" s="654"/>
      <c r="AW29" s="666"/>
      <c r="AX29" s="667"/>
      <c r="AY29" s="668"/>
      <c r="AZ29" s="679"/>
      <c r="BA29" s="680"/>
      <c r="BB29" s="703"/>
    </row>
    <row r="30" spans="1:54">
      <c r="A30" s="672"/>
      <c r="B30" s="201">
        <f>B95</f>
        <v>46000</v>
      </c>
      <c r="C30" s="202"/>
      <c r="D30" s="202">
        <f>B30*D28</f>
        <v>2139000</v>
      </c>
      <c r="E30" s="314">
        <v>43000</v>
      </c>
      <c r="F30" s="387"/>
      <c r="G30" s="191">
        <f>G28*E30</f>
        <v>2072600.0000000002</v>
      </c>
      <c r="H30" s="339">
        <v>43500</v>
      </c>
      <c r="I30" s="337"/>
      <c r="J30" s="337">
        <f>H30*J28</f>
        <v>1974900</v>
      </c>
      <c r="K30" s="274">
        <v>40000</v>
      </c>
      <c r="L30" s="275"/>
      <c r="M30" s="298">
        <f>K30*M28</f>
        <v>1836000</v>
      </c>
      <c r="N30" s="224">
        <v>38250</v>
      </c>
      <c r="O30" s="225"/>
      <c r="P30" s="225">
        <f>N30*P28</f>
        <v>1820700</v>
      </c>
      <c r="Q30" s="560">
        <v>41750</v>
      </c>
      <c r="R30" s="561"/>
      <c r="S30" s="191">
        <f>Q30*S28</f>
        <v>3260674.9999999995</v>
      </c>
      <c r="T30" s="679"/>
      <c r="U30" s="680"/>
      <c r="V30" s="680"/>
      <c r="W30" s="648"/>
      <c r="X30" s="658">
        <v>38000</v>
      </c>
      <c r="Y30" s="658"/>
      <c r="Z30" s="362">
        <f>X30*Z28</f>
        <v>3933000</v>
      </c>
      <c r="AA30" s="708">
        <v>44750</v>
      </c>
      <c r="AB30" s="658"/>
      <c r="AC30" s="298">
        <f>AC28*AA30</f>
        <v>3226474.9999999995</v>
      </c>
      <c r="AD30" s="709">
        <f>AD95</f>
        <v>47250</v>
      </c>
      <c r="AE30" s="657"/>
      <c r="AF30" s="78">
        <f>AD30*AF28</f>
        <v>3411450</v>
      </c>
      <c r="AG30" s="202">
        <f>AG95</f>
        <v>44000</v>
      </c>
      <c r="AH30" s="202"/>
      <c r="AI30" s="79">
        <f>AG30*AI28</f>
        <v>4488000</v>
      </c>
      <c r="AJ30" s="648"/>
      <c r="AK30" s="656">
        <f>AK95</f>
        <v>46000</v>
      </c>
      <c r="AL30" s="657"/>
      <c r="AM30" s="202">
        <f>AK30*AM28</f>
        <v>2235600</v>
      </c>
      <c r="AN30" s="205">
        <f>AN95</f>
        <v>47750</v>
      </c>
      <c r="AO30" s="202"/>
      <c r="AP30" s="78">
        <f>AP28*AN30</f>
        <v>3633774.9999999995</v>
      </c>
      <c r="AQ30" s="555">
        <f>AQ95</f>
        <v>52000</v>
      </c>
      <c r="AR30" s="556"/>
      <c r="AS30" s="78">
        <f>AQ30*AS28</f>
        <v>2511600</v>
      </c>
      <c r="AT30" s="530">
        <v>43750</v>
      </c>
      <c r="AU30" s="530"/>
      <c r="AV30" s="530">
        <f>AT30*AV28</f>
        <v>3066874.9999999995</v>
      </c>
      <c r="AW30" s="256">
        <v>40500</v>
      </c>
      <c r="AX30" s="255"/>
      <c r="AY30" s="226">
        <f>AW30*AY28</f>
        <v>2826900</v>
      </c>
      <c r="AZ30" s="679"/>
      <c r="BA30" s="680"/>
      <c r="BB30" s="703"/>
    </row>
    <row r="31" spans="1:54">
      <c r="A31" s="697"/>
      <c r="B31" s="86" t="s">
        <v>13</v>
      </c>
      <c r="C31" s="87"/>
      <c r="D31" s="91" t="s">
        <v>48</v>
      </c>
      <c r="E31" s="192" t="s">
        <v>99</v>
      </c>
      <c r="F31" s="193"/>
      <c r="G31" s="280" t="s">
        <v>48</v>
      </c>
      <c r="H31" s="290" t="s">
        <v>49</v>
      </c>
      <c r="I31" s="290"/>
      <c r="J31" s="291" t="s">
        <v>48</v>
      </c>
      <c r="K31" s="289" t="s">
        <v>49</v>
      </c>
      <c r="L31" s="290"/>
      <c r="M31" s="299" t="s">
        <v>48</v>
      </c>
      <c r="N31" s="238" t="s">
        <v>49</v>
      </c>
      <c r="O31" s="239"/>
      <c r="P31" s="244" t="s">
        <v>48</v>
      </c>
      <c r="Q31" s="192" t="s">
        <v>88</v>
      </c>
      <c r="R31" s="193"/>
      <c r="S31" s="280" t="s">
        <v>48</v>
      </c>
      <c r="T31" s="689"/>
      <c r="U31" s="690"/>
      <c r="V31" s="690"/>
      <c r="W31" s="701"/>
      <c r="X31" s="290" t="s">
        <v>49</v>
      </c>
      <c r="Y31" s="290"/>
      <c r="Z31" s="291" t="s">
        <v>48</v>
      </c>
      <c r="AA31" s="289" t="s">
        <v>49</v>
      </c>
      <c r="AB31" s="290"/>
      <c r="AC31" s="299" t="s">
        <v>48</v>
      </c>
      <c r="AD31" s="87" t="s">
        <v>13</v>
      </c>
      <c r="AE31" s="87"/>
      <c r="AF31" s="88" t="s">
        <v>48</v>
      </c>
      <c r="AG31" s="87" t="s">
        <v>13</v>
      </c>
      <c r="AH31" s="87"/>
      <c r="AI31" s="90" t="s">
        <v>48</v>
      </c>
      <c r="AJ31" s="701"/>
      <c r="AK31" s="86" t="s">
        <v>13</v>
      </c>
      <c r="AL31" s="87"/>
      <c r="AM31" s="91" t="s">
        <v>48</v>
      </c>
      <c r="AN31" s="89" t="s">
        <v>13</v>
      </c>
      <c r="AO31" s="87"/>
      <c r="AP31" s="88" t="s">
        <v>48</v>
      </c>
      <c r="AQ31" s="89" t="s">
        <v>13</v>
      </c>
      <c r="AR31" s="87"/>
      <c r="AS31" s="88" t="s">
        <v>48</v>
      </c>
      <c r="AT31" s="290" t="s">
        <v>49</v>
      </c>
      <c r="AU31" s="290"/>
      <c r="AV31" s="291" t="s">
        <v>48</v>
      </c>
      <c r="AW31" s="238" t="s">
        <v>49</v>
      </c>
      <c r="AX31" s="239"/>
      <c r="AY31" s="240" t="s">
        <v>48</v>
      </c>
      <c r="AZ31" s="689"/>
      <c r="BA31" s="690"/>
      <c r="BB31" s="704"/>
    </row>
    <row r="32" spans="1:54">
      <c r="A32" s="686">
        <v>10</v>
      </c>
      <c r="B32" s="92">
        <v>57</v>
      </c>
      <c r="C32" s="77" t="s">
        <v>45</v>
      </c>
      <c r="D32" s="96">
        <v>46.5</v>
      </c>
      <c r="E32" s="294">
        <v>58</v>
      </c>
      <c r="F32" s="295" t="s">
        <v>45</v>
      </c>
      <c r="G32" s="303">
        <v>48.2</v>
      </c>
      <c r="H32" s="294">
        <v>59</v>
      </c>
      <c r="I32" s="295" t="s">
        <v>45</v>
      </c>
      <c r="J32" s="296">
        <v>45.4</v>
      </c>
      <c r="K32" s="234">
        <v>60</v>
      </c>
      <c r="L32" s="232" t="s">
        <v>45</v>
      </c>
      <c r="M32" s="243">
        <v>45.9</v>
      </c>
      <c r="N32" s="231">
        <v>61</v>
      </c>
      <c r="O32" s="232" t="s">
        <v>45</v>
      </c>
      <c r="P32" s="233">
        <v>47.6</v>
      </c>
      <c r="Q32" s="94">
        <v>62</v>
      </c>
      <c r="R32" s="77" t="s">
        <v>46</v>
      </c>
      <c r="S32" s="93">
        <v>78.099999999999994</v>
      </c>
      <c r="T32" s="97">
        <v>63</v>
      </c>
      <c r="U32" s="77" t="s">
        <v>45</v>
      </c>
      <c r="V32" s="96">
        <v>48.7</v>
      </c>
      <c r="W32" s="687">
        <v>10</v>
      </c>
      <c r="X32" s="97">
        <v>138</v>
      </c>
      <c r="Y32" s="77" t="s">
        <v>47</v>
      </c>
      <c r="Z32" s="96">
        <v>103.5</v>
      </c>
      <c r="AA32" s="231">
        <v>139</v>
      </c>
      <c r="AB32" s="232" t="s">
        <v>46</v>
      </c>
      <c r="AC32" s="233">
        <v>72.099999999999994</v>
      </c>
      <c r="AD32" s="97">
        <v>140</v>
      </c>
      <c r="AE32" s="77" t="s">
        <v>46</v>
      </c>
      <c r="AF32" s="93">
        <v>72.2</v>
      </c>
      <c r="AG32" s="468">
        <v>141</v>
      </c>
      <c r="AH32" s="188" t="s">
        <v>47</v>
      </c>
      <c r="AI32" s="488">
        <v>102</v>
      </c>
      <c r="AJ32" s="687">
        <v>10</v>
      </c>
      <c r="AK32" s="377">
        <v>214</v>
      </c>
      <c r="AL32" s="295" t="s">
        <v>45</v>
      </c>
      <c r="AM32" s="303">
        <v>48.6</v>
      </c>
      <c r="AN32" s="294">
        <v>215</v>
      </c>
      <c r="AO32" s="295" t="s">
        <v>46</v>
      </c>
      <c r="AP32" s="296">
        <v>76.099999999999994</v>
      </c>
      <c r="AQ32" s="351">
        <v>216</v>
      </c>
      <c r="AR32" s="352" t="s">
        <v>45</v>
      </c>
      <c r="AS32" s="355">
        <v>48.3</v>
      </c>
      <c r="AT32" s="294">
        <v>217</v>
      </c>
      <c r="AU32" s="295" t="s">
        <v>46</v>
      </c>
      <c r="AV32" s="296">
        <v>70.099999999999994</v>
      </c>
      <c r="AW32" s="294">
        <v>218</v>
      </c>
      <c r="AX32" s="295" t="s">
        <v>46</v>
      </c>
      <c r="AY32" s="296">
        <v>69.8</v>
      </c>
      <c r="AZ32" s="187">
        <v>219</v>
      </c>
      <c r="BA32" s="188" t="s">
        <v>45</v>
      </c>
      <c r="BB32" s="455">
        <v>45.7</v>
      </c>
    </row>
    <row r="33" spans="1:54">
      <c r="A33" s="672"/>
      <c r="B33" s="664"/>
      <c r="C33" s="665"/>
      <c r="D33" s="665"/>
      <c r="E33" s="653"/>
      <c r="F33" s="654"/>
      <c r="G33" s="654"/>
      <c r="H33" s="653"/>
      <c r="I33" s="654"/>
      <c r="J33" s="693"/>
      <c r="K33" s="667"/>
      <c r="L33" s="667"/>
      <c r="M33" s="667"/>
      <c r="N33" s="666"/>
      <c r="O33" s="667"/>
      <c r="P33" s="668"/>
      <c r="Q33" s="685"/>
      <c r="R33" s="665"/>
      <c r="S33" s="692"/>
      <c r="T33" s="665"/>
      <c r="U33" s="665"/>
      <c r="V33" s="665"/>
      <c r="W33" s="648"/>
      <c r="X33" s="665"/>
      <c r="Y33" s="665"/>
      <c r="Z33" s="665"/>
      <c r="AA33" s="666"/>
      <c r="AB33" s="667"/>
      <c r="AC33" s="668"/>
      <c r="AD33" s="665"/>
      <c r="AE33" s="665"/>
      <c r="AF33" s="692"/>
      <c r="AG33" s="662"/>
      <c r="AH33" s="662"/>
      <c r="AI33" s="663"/>
      <c r="AJ33" s="648"/>
      <c r="AK33" s="670"/>
      <c r="AL33" s="654"/>
      <c r="AM33" s="654"/>
      <c r="AN33" s="412"/>
      <c r="AO33" s="413"/>
      <c r="AP33" s="415"/>
      <c r="AQ33" s="397"/>
      <c r="AR33" s="398"/>
      <c r="AS33" s="399"/>
      <c r="AT33" s="400"/>
      <c r="AU33" s="401"/>
      <c r="AV33" s="403"/>
      <c r="AW33" s="374"/>
      <c r="AX33" s="371"/>
      <c r="AY33" s="372"/>
      <c r="AZ33" s="543"/>
      <c r="BA33" s="544"/>
      <c r="BB33" s="545"/>
    </row>
    <row r="34" spans="1:54">
      <c r="A34" s="672"/>
      <c r="B34" s="201">
        <f>B95</f>
        <v>46000</v>
      </c>
      <c r="C34" s="202"/>
      <c r="D34" s="202">
        <f>B34*D32</f>
        <v>2139000</v>
      </c>
      <c r="E34" s="347">
        <v>40500</v>
      </c>
      <c r="F34" s="346"/>
      <c r="G34" s="346">
        <f>G32*E34</f>
        <v>1952100</v>
      </c>
      <c r="H34" s="538">
        <v>45500</v>
      </c>
      <c r="I34" s="537"/>
      <c r="J34" s="298">
        <f>H34*J32</f>
        <v>2065700</v>
      </c>
      <c r="K34" s="253">
        <v>38750</v>
      </c>
      <c r="L34" s="254"/>
      <c r="M34" s="254">
        <f>K34*M32</f>
        <v>1778625</v>
      </c>
      <c r="N34" s="224">
        <v>38199.58</v>
      </c>
      <c r="O34" s="225"/>
      <c r="P34" s="226">
        <f>N34*P32</f>
        <v>1818300.0080000001</v>
      </c>
      <c r="Q34" s="205">
        <f>$Q$95</f>
        <v>45750</v>
      </c>
      <c r="R34" s="202"/>
      <c r="S34" s="78">
        <f>Q34*S32</f>
        <v>3573074.9999999995</v>
      </c>
      <c r="T34" s="205">
        <f>$T$95</f>
        <v>46000</v>
      </c>
      <c r="U34" s="202"/>
      <c r="V34" s="202">
        <f>T34*V32</f>
        <v>2240200</v>
      </c>
      <c r="W34" s="648"/>
      <c r="X34" s="657">
        <f>$X$95</f>
        <v>44000</v>
      </c>
      <c r="Y34" s="657"/>
      <c r="Z34" s="202">
        <f>X34*Z32</f>
        <v>4554000</v>
      </c>
      <c r="AA34" s="224">
        <v>36750</v>
      </c>
      <c r="AB34" s="225"/>
      <c r="AC34" s="226">
        <f>AC32*AA34</f>
        <v>2649675</v>
      </c>
      <c r="AD34" s="342">
        <f>AD95</f>
        <v>47250</v>
      </c>
      <c r="AE34" s="343"/>
      <c r="AF34" s="78">
        <f>AD34*AF32</f>
        <v>3411450</v>
      </c>
      <c r="AG34" s="660">
        <v>38500</v>
      </c>
      <c r="AH34" s="660"/>
      <c r="AI34" s="450">
        <f>AG34*AI32</f>
        <v>3927000</v>
      </c>
      <c r="AJ34" s="648"/>
      <c r="AK34" s="659">
        <v>41500</v>
      </c>
      <c r="AL34" s="658"/>
      <c r="AM34" s="553">
        <f>AK34*AM32</f>
        <v>2016900</v>
      </c>
      <c r="AN34" s="416">
        <v>40250</v>
      </c>
      <c r="AO34" s="414"/>
      <c r="AP34" s="298">
        <f>AP32*AN34</f>
        <v>3063025</v>
      </c>
      <c r="AQ34" s="353">
        <f>AQ95</f>
        <v>52000</v>
      </c>
      <c r="AR34" s="354"/>
      <c r="AS34" s="356">
        <f>AQ34*AS32</f>
        <v>2511600</v>
      </c>
      <c r="AT34" s="404">
        <v>41250</v>
      </c>
      <c r="AU34" s="402"/>
      <c r="AV34" s="298">
        <f>AT34*AV32</f>
        <v>2891624.9999999995</v>
      </c>
      <c r="AW34" s="375">
        <v>42250</v>
      </c>
      <c r="AX34" s="373"/>
      <c r="AY34" s="298">
        <f>AW34*AY32</f>
        <v>2949050</v>
      </c>
      <c r="AZ34" s="546">
        <v>43500</v>
      </c>
      <c r="BA34" s="542"/>
      <c r="BB34" s="438">
        <f>AZ34*BB32</f>
        <v>1987950.0000000002</v>
      </c>
    </row>
    <row r="35" spans="1:54" ht="15" customHeight="1" thickBot="1">
      <c r="A35" s="697"/>
      <c r="B35" s="86" t="s">
        <v>13</v>
      </c>
      <c r="C35" s="87"/>
      <c r="D35" s="91" t="s">
        <v>48</v>
      </c>
      <c r="E35" s="289" t="s">
        <v>49</v>
      </c>
      <c r="F35" s="290"/>
      <c r="G35" s="291" t="s">
        <v>48</v>
      </c>
      <c r="H35" s="289" t="s">
        <v>49</v>
      </c>
      <c r="I35" s="290"/>
      <c r="J35" s="299" t="s">
        <v>48</v>
      </c>
      <c r="K35" s="239" t="s">
        <v>49</v>
      </c>
      <c r="L35" s="239"/>
      <c r="M35" s="244" t="s">
        <v>48</v>
      </c>
      <c r="N35" s="238" t="s">
        <v>49</v>
      </c>
      <c r="O35" s="239"/>
      <c r="P35" s="240" t="s">
        <v>48</v>
      </c>
      <c r="Q35" s="89" t="s">
        <v>13</v>
      </c>
      <c r="R35" s="87"/>
      <c r="S35" s="88" t="s">
        <v>48</v>
      </c>
      <c r="T35" s="87" t="s">
        <v>13</v>
      </c>
      <c r="U35" s="87"/>
      <c r="V35" s="91" t="s">
        <v>48</v>
      </c>
      <c r="W35" s="701"/>
      <c r="X35" s="87" t="s">
        <v>13</v>
      </c>
      <c r="Y35" s="87"/>
      <c r="Z35" s="91" t="s">
        <v>48</v>
      </c>
      <c r="AA35" s="238" t="s">
        <v>49</v>
      </c>
      <c r="AB35" s="239"/>
      <c r="AC35" s="240" t="s">
        <v>48</v>
      </c>
      <c r="AD35" s="87" t="s">
        <v>13</v>
      </c>
      <c r="AE35" s="87"/>
      <c r="AF35" s="88" t="s">
        <v>48</v>
      </c>
      <c r="AG35" s="193" t="s">
        <v>99</v>
      </c>
      <c r="AH35" s="193"/>
      <c r="AI35" s="489" t="s">
        <v>48</v>
      </c>
      <c r="AJ35" s="649"/>
      <c r="AK35" s="378" t="s">
        <v>49</v>
      </c>
      <c r="AL35" s="290"/>
      <c r="AM35" s="291" t="s">
        <v>48</v>
      </c>
      <c r="AN35" s="289" t="s">
        <v>49</v>
      </c>
      <c r="AO35" s="290"/>
      <c r="AP35" s="299" t="s">
        <v>48</v>
      </c>
      <c r="AQ35" s="357" t="s">
        <v>13</v>
      </c>
      <c r="AR35" s="358"/>
      <c r="AS35" s="359" t="s">
        <v>48</v>
      </c>
      <c r="AT35" s="289" t="s">
        <v>49</v>
      </c>
      <c r="AU35" s="290"/>
      <c r="AV35" s="299" t="s">
        <v>48</v>
      </c>
      <c r="AW35" s="289" t="s">
        <v>49</v>
      </c>
      <c r="AX35" s="290"/>
      <c r="AY35" s="299" t="s">
        <v>48</v>
      </c>
      <c r="AZ35" s="192" t="s">
        <v>88</v>
      </c>
      <c r="BA35" s="193"/>
      <c r="BB35" s="462" t="s">
        <v>48</v>
      </c>
    </row>
    <row r="36" spans="1:54" ht="15.75" customHeight="1">
      <c r="A36" s="686">
        <v>9</v>
      </c>
      <c r="B36" s="92">
        <v>50</v>
      </c>
      <c r="C36" s="77" t="s">
        <v>45</v>
      </c>
      <c r="D36" s="96">
        <v>46.5</v>
      </c>
      <c r="E36" s="294">
        <v>51</v>
      </c>
      <c r="F36" s="295" t="s">
        <v>45</v>
      </c>
      <c r="G36" s="303">
        <v>48.2</v>
      </c>
      <c r="H36" s="294">
        <v>52</v>
      </c>
      <c r="I36" s="295" t="s">
        <v>45</v>
      </c>
      <c r="J36" s="296">
        <v>45.4</v>
      </c>
      <c r="K36" s="234">
        <v>53</v>
      </c>
      <c r="L36" s="232" t="s">
        <v>45</v>
      </c>
      <c r="M36" s="243">
        <v>45.9</v>
      </c>
      <c r="N36" s="231">
        <v>54</v>
      </c>
      <c r="O36" s="232" t="s">
        <v>45</v>
      </c>
      <c r="P36" s="233">
        <v>47.6</v>
      </c>
      <c r="Q36" s="94">
        <v>55</v>
      </c>
      <c r="R36" s="77" t="s">
        <v>46</v>
      </c>
      <c r="S36" s="93">
        <v>78.099999999999994</v>
      </c>
      <c r="T36" s="97">
        <v>56</v>
      </c>
      <c r="U36" s="77" t="s">
        <v>45</v>
      </c>
      <c r="V36" s="96">
        <v>48.7</v>
      </c>
      <c r="W36" s="687">
        <v>9</v>
      </c>
      <c r="X36" s="97">
        <v>134</v>
      </c>
      <c r="Y36" s="77" t="s">
        <v>47</v>
      </c>
      <c r="Z36" s="96">
        <v>103.5</v>
      </c>
      <c r="AA36" s="94">
        <v>135</v>
      </c>
      <c r="AB36" s="77" t="s">
        <v>46</v>
      </c>
      <c r="AC36" s="93">
        <v>72.099999999999994</v>
      </c>
      <c r="AD36" s="698" t="s">
        <v>78</v>
      </c>
      <c r="AE36" s="699"/>
      <c r="AF36" s="700"/>
      <c r="AG36" s="97">
        <v>137</v>
      </c>
      <c r="AH36" s="77" t="s">
        <v>47</v>
      </c>
      <c r="AI36" s="95">
        <v>102</v>
      </c>
      <c r="AJ36" s="648">
        <v>9</v>
      </c>
      <c r="AK36" s="92">
        <v>208</v>
      </c>
      <c r="AL36" s="77" t="s">
        <v>45</v>
      </c>
      <c r="AM36" s="96">
        <v>48.6</v>
      </c>
      <c r="AN36" s="294">
        <v>209</v>
      </c>
      <c r="AO36" s="295" t="s">
        <v>46</v>
      </c>
      <c r="AP36" s="296">
        <v>76.099999999999994</v>
      </c>
      <c r="AQ36" s="94">
        <v>210</v>
      </c>
      <c r="AR36" s="77" t="s">
        <v>45</v>
      </c>
      <c r="AS36" s="93">
        <v>48.3</v>
      </c>
      <c r="AT36" s="94">
        <v>211</v>
      </c>
      <c r="AU36" s="77" t="s">
        <v>46</v>
      </c>
      <c r="AV36" s="93">
        <v>70.099999999999994</v>
      </c>
      <c r="AW36" s="294">
        <v>212</v>
      </c>
      <c r="AX36" s="295" t="s">
        <v>46</v>
      </c>
      <c r="AY36" s="296">
        <v>69.8</v>
      </c>
      <c r="AZ36" s="187">
        <v>213</v>
      </c>
      <c r="BA36" s="188" t="s">
        <v>45</v>
      </c>
      <c r="BB36" s="455">
        <v>45.7</v>
      </c>
    </row>
    <row r="37" spans="1:54" ht="15.75" customHeight="1">
      <c r="A37" s="672"/>
      <c r="B37" s="664"/>
      <c r="C37" s="665"/>
      <c r="D37" s="665"/>
      <c r="E37" s="653"/>
      <c r="F37" s="654"/>
      <c r="G37" s="654"/>
      <c r="H37" s="653"/>
      <c r="I37" s="654"/>
      <c r="J37" s="693"/>
      <c r="K37" s="667"/>
      <c r="L37" s="667"/>
      <c r="M37" s="667"/>
      <c r="N37" s="666"/>
      <c r="O37" s="667"/>
      <c r="P37" s="668"/>
      <c r="Q37" s="685"/>
      <c r="R37" s="665"/>
      <c r="S37" s="692"/>
      <c r="T37" s="665"/>
      <c r="U37" s="665"/>
      <c r="V37" s="665"/>
      <c r="W37" s="648"/>
      <c r="X37" s="665"/>
      <c r="Y37" s="665"/>
      <c r="Z37" s="665"/>
      <c r="AA37" s="685"/>
      <c r="AB37" s="665"/>
      <c r="AC37" s="692"/>
      <c r="AD37" s="679"/>
      <c r="AE37" s="680"/>
      <c r="AF37" s="681"/>
      <c r="AG37" s="665"/>
      <c r="AH37" s="665"/>
      <c r="AI37" s="694"/>
      <c r="AJ37" s="648"/>
      <c r="AK37" s="664"/>
      <c r="AL37" s="665"/>
      <c r="AM37" s="665"/>
      <c r="AN37" s="417"/>
      <c r="AO37" s="418"/>
      <c r="AP37" s="420"/>
      <c r="AQ37" s="200"/>
      <c r="AR37" s="199"/>
      <c r="AS37" s="204"/>
      <c r="AT37" s="200"/>
      <c r="AU37" s="199"/>
      <c r="AV37" s="204"/>
      <c r="AW37" s="417"/>
      <c r="AX37" s="418"/>
      <c r="AY37" s="420"/>
      <c r="AZ37" s="459"/>
      <c r="BA37" s="460"/>
      <c r="BB37" s="461"/>
    </row>
    <row r="38" spans="1:54">
      <c r="A38" s="672"/>
      <c r="B38" s="201">
        <f>B95</f>
        <v>46000</v>
      </c>
      <c r="C38" s="202"/>
      <c r="D38" s="202">
        <f>B38*D36</f>
        <v>2139000</v>
      </c>
      <c r="E38" s="350">
        <v>41000</v>
      </c>
      <c r="F38" s="349"/>
      <c r="G38" s="349">
        <f>G36*E38</f>
        <v>1976200.0000000002</v>
      </c>
      <c r="H38" s="554">
        <v>45500</v>
      </c>
      <c r="I38" s="553"/>
      <c r="J38" s="298">
        <f>H38*J36</f>
        <v>2065700</v>
      </c>
      <c r="K38" s="224">
        <v>38250</v>
      </c>
      <c r="L38" s="225"/>
      <c r="M38" s="225">
        <f>K38*M36</f>
        <v>1755675</v>
      </c>
      <c r="N38" s="224">
        <v>38250</v>
      </c>
      <c r="O38" s="225"/>
      <c r="P38" s="226">
        <f>N38*P36</f>
        <v>1820700</v>
      </c>
      <c r="Q38" s="205">
        <f>$Q$95</f>
        <v>45750</v>
      </c>
      <c r="R38" s="202"/>
      <c r="S38" s="78">
        <f>Q38*S36</f>
        <v>3573074.9999999995</v>
      </c>
      <c r="T38" s="205">
        <f>$T$95</f>
        <v>46000</v>
      </c>
      <c r="U38" s="202"/>
      <c r="V38" s="202">
        <f>T38*V36</f>
        <v>2240200</v>
      </c>
      <c r="W38" s="648"/>
      <c r="X38" s="657">
        <f>$X$95</f>
        <v>44000</v>
      </c>
      <c r="Y38" s="657"/>
      <c r="Z38" s="202">
        <f>X38*Z36</f>
        <v>4554000</v>
      </c>
      <c r="AA38" s="205">
        <f>AA95</f>
        <v>50250</v>
      </c>
      <c r="AB38" s="202"/>
      <c r="AC38" s="78">
        <f>AC36*AA38</f>
        <v>3623024.9999999995</v>
      </c>
      <c r="AD38" s="679"/>
      <c r="AE38" s="680"/>
      <c r="AF38" s="681"/>
      <c r="AG38" s="657">
        <f>$AG$95</f>
        <v>44000</v>
      </c>
      <c r="AH38" s="657"/>
      <c r="AI38" s="79">
        <f>AG38*AI36</f>
        <v>4488000</v>
      </c>
      <c r="AJ38" s="648"/>
      <c r="AK38" s="656">
        <f>AK95</f>
        <v>46000</v>
      </c>
      <c r="AL38" s="657"/>
      <c r="AM38" s="422">
        <f>AK38*AM36</f>
        <v>2235600</v>
      </c>
      <c r="AN38" s="421">
        <v>40750</v>
      </c>
      <c r="AO38" s="419"/>
      <c r="AP38" s="298">
        <f>AP36*AN38</f>
        <v>3101075</v>
      </c>
      <c r="AQ38" s="205">
        <f>$AQ$95</f>
        <v>52000</v>
      </c>
      <c r="AR38" s="202"/>
      <c r="AS38" s="78">
        <f>AQ38*AS36</f>
        <v>2511600</v>
      </c>
      <c r="AT38" s="205">
        <f>$AT$95</f>
        <v>48750</v>
      </c>
      <c r="AU38" s="202"/>
      <c r="AV38" s="78">
        <f>AT38*AV36</f>
        <v>3417374.9999999995</v>
      </c>
      <c r="AW38" s="421">
        <v>43750</v>
      </c>
      <c r="AX38" s="419"/>
      <c r="AY38" s="298">
        <f>AW38*AY36</f>
        <v>3053750</v>
      </c>
      <c r="AZ38" s="411">
        <v>41500</v>
      </c>
      <c r="BA38" s="431"/>
      <c r="BB38" s="438">
        <f>AZ38*BB36</f>
        <v>1896550.0000000002</v>
      </c>
    </row>
    <row r="39" spans="1:54">
      <c r="A39" s="697"/>
      <c r="B39" s="86" t="s">
        <v>13</v>
      </c>
      <c r="C39" s="87"/>
      <c r="D39" s="91" t="s">
        <v>48</v>
      </c>
      <c r="E39" s="289" t="s">
        <v>49</v>
      </c>
      <c r="F39" s="290"/>
      <c r="G39" s="291" t="s">
        <v>48</v>
      </c>
      <c r="H39" s="289" t="s">
        <v>49</v>
      </c>
      <c r="I39" s="290"/>
      <c r="J39" s="299" t="s">
        <v>48</v>
      </c>
      <c r="K39" s="239" t="s">
        <v>49</v>
      </c>
      <c r="L39" s="239"/>
      <c r="M39" s="244" t="s">
        <v>48</v>
      </c>
      <c r="N39" s="238" t="s">
        <v>49</v>
      </c>
      <c r="O39" s="239"/>
      <c r="P39" s="240" t="s">
        <v>48</v>
      </c>
      <c r="Q39" s="89" t="s">
        <v>13</v>
      </c>
      <c r="R39" s="87"/>
      <c r="S39" s="88" t="s">
        <v>48</v>
      </c>
      <c r="T39" s="87" t="s">
        <v>13</v>
      </c>
      <c r="U39" s="87"/>
      <c r="V39" s="91" t="s">
        <v>48</v>
      </c>
      <c r="W39" s="701"/>
      <c r="X39" s="87" t="s">
        <v>13</v>
      </c>
      <c r="Y39" s="87"/>
      <c r="Z39" s="91" t="s">
        <v>48</v>
      </c>
      <c r="AA39" s="89" t="s">
        <v>13</v>
      </c>
      <c r="AB39" s="87"/>
      <c r="AC39" s="88" t="s">
        <v>48</v>
      </c>
      <c r="AD39" s="689"/>
      <c r="AE39" s="690"/>
      <c r="AF39" s="691"/>
      <c r="AG39" s="87" t="s">
        <v>13</v>
      </c>
      <c r="AH39" s="87"/>
      <c r="AI39" s="90" t="s">
        <v>48</v>
      </c>
      <c r="AJ39" s="701"/>
      <c r="AK39" s="86" t="s">
        <v>13</v>
      </c>
      <c r="AL39" s="87"/>
      <c r="AM39" s="91" t="s">
        <v>48</v>
      </c>
      <c r="AN39" s="289" t="s">
        <v>49</v>
      </c>
      <c r="AO39" s="290"/>
      <c r="AP39" s="299" t="s">
        <v>48</v>
      </c>
      <c r="AQ39" s="89" t="s">
        <v>13</v>
      </c>
      <c r="AR39" s="87"/>
      <c r="AS39" s="88" t="s">
        <v>48</v>
      </c>
      <c r="AT39" s="89" t="s">
        <v>13</v>
      </c>
      <c r="AU39" s="87"/>
      <c r="AV39" s="88" t="s">
        <v>48</v>
      </c>
      <c r="AW39" s="289" t="s">
        <v>49</v>
      </c>
      <c r="AX39" s="290"/>
      <c r="AY39" s="299" t="s">
        <v>48</v>
      </c>
      <c r="AZ39" s="192" t="s">
        <v>99</v>
      </c>
      <c r="BA39" s="193"/>
      <c r="BB39" s="462" t="s">
        <v>48</v>
      </c>
    </row>
    <row r="40" spans="1:54">
      <c r="A40" s="686">
        <v>8</v>
      </c>
      <c r="B40" s="492">
        <v>43</v>
      </c>
      <c r="C40" s="188" t="s">
        <v>45</v>
      </c>
      <c r="D40" s="441">
        <v>46.5</v>
      </c>
      <c r="E40" s="231"/>
      <c r="F40" s="232"/>
      <c r="G40" s="243"/>
      <c r="H40" s="294">
        <v>45</v>
      </c>
      <c r="I40" s="295" t="s">
        <v>45</v>
      </c>
      <c r="J40" s="296">
        <v>45.4</v>
      </c>
      <c r="K40" s="234">
        <v>46</v>
      </c>
      <c r="L40" s="232" t="s">
        <v>45</v>
      </c>
      <c r="M40" s="243">
        <v>45.9</v>
      </c>
      <c r="N40" s="294">
        <v>47</v>
      </c>
      <c r="O40" s="295" t="s">
        <v>45</v>
      </c>
      <c r="P40" s="296">
        <v>47.6</v>
      </c>
      <c r="Q40" s="94">
        <v>48</v>
      </c>
      <c r="R40" s="77" t="s">
        <v>46</v>
      </c>
      <c r="S40" s="93">
        <v>78.099999999999994</v>
      </c>
      <c r="T40" s="97">
        <v>49</v>
      </c>
      <c r="U40" s="77" t="s">
        <v>45</v>
      </c>
      <c r="V40" s="96">
        <v>48.7</v>
      </c>
      <c r="W40" s="687">
        <v>8</v>
      </c>
      <c r="X40" s="97">
        <v>130</v>
      </c>
      <c r="Y40" s="77" t="s">
        <v>47</v>
      </c>
      <c r="Z40" s="96">
        <v>103.5</v>
      </c>
      <c r="AA40" s="231">
        <v>131</v>
      </c>
      <c r="AB40" s="232" t="s">
        <v>46</v>
      </c>
      <c r="AC40" s="233">
        <v>72.099999999999994</v>
      </c>
      <c r="AD40" s="313">
        <v>132</v>
      </c>
      <c r="AE40" s="295" t="s">
        <v>46</v>
      </c>
      <c r="AF40" s="296">
        <v>72.2</v>
      </c>
      <c r="AG40" s="97">
        <v>133</v>
      </c>
      <c r="AH40" s="77" t="s">
        <v>47</v>
      </c>
      <c r="AI40" s="95">
        <v>102</v>
      </c>
      <c r="AJ40" s="687">
        <v>8</v>
      </c>
      <c r="AK40" s="92">
        <v>202</v>
      </c>
      <c r="AL40" s="77" t="s">
        <v>45</v>
      </c>
      <c r="AM40" s="96">
        <v>48.6</v>
      </c>
      <c r="AN40" s="94">
        <v>203</v>
      </c>
      <c r="AO40" s="77" t="s">
        <v>46</v>
      </c>
      <c r="AP40" s="93">
        <v>76.099999999999994</v>
      </c>
      <c r="AQ40" s="231">
        <v>204</v>
      </c>
      <c r="AR40" s="232" t="s">
        <v>45</v>
      </c>
      <c r="AS40" s="233">
        <v>48.3</v>
      </c>
      <c r="AT40" s="294">
        <v>205</v>
      </c>
      <c r="AU40" s="295" t="s">
        <v>46</v>
      </c>
      <c r="AV40" s="296">
        <v>70.099999999999994</v>
      </c>
      <c r="AW40" s="94">
        <v>206</v>
      </c>
      <c r="AX40" s="77" t="s">
        <v>46</v>
      </c>
      <c r="AY40" s="93">
        <v>69.8</v>
      </c>
      <c r="AZ40" s="94">
        <v>207</v>
      </c>
      <c r="BA40" s="77" t="s">
        <v>45</v>
      </c>
      <c r="BB40" s="236">
        <v>45.7</v>
      </c>
    </row>
    <row r="41" spans="1:54" ht="18">
      <c r="A41" s="672"/>
      <c r="B41" s="688"/>
      <c r="C41" s="662"/>
      <c r="D41" s="662"/>
      <c r="E41" s="695" t="s">
        <v>50</v>
      </c>
      <c r="F41" s="696"/>
      <c r="G41" s="696"/>
      <c r="H41" s="653"/>
      <c r="I41" s="654"/>
      <c r="J41" s="693"/>
      <c r="K41" s="667"/>
      <c r="L41" s="667"/>
      <c r="M41" s="667"/>
      <c r="N41" s="653"/>
      <c r="O41" s="654"/>
      <c r="P41" s="693"/>
      <c r="Q41" s="685"/>
      <c r="R41" s="665"/>
      <c r="S41" s="692"/>
      <c r="T41" s="665"/>
      <c r="U41" s="665"/>
      <c r="V41" s="665"/>
      <c r="W41" s="648"/>
      <c r="X41" s="665"/>
      <c r="Y41" s="665"/>
      <c r="Z41" s="665"/>
      <c r="AA41" s="666"/>
      <c r="AB41" s="667"/>
      <c r="AC41" s="668"/>
      <c r="AD41" s="654"/>
      <c r="AE41" s="654"/>
      <c r="AF41" s="693"/>
      <c r="AG41" s="665"/>
      <c r="AH41" s="665"/>
      <c r="AI41" s="694"/>
      <c r="AJ41" s="648"/>
      <c r="AK41" s="664"/>
      <c r="AL41" s="665"/>
      <c r="AM41" s="665"/>
      <c r="AN41" s="200"/>
      <c r="AO41" s="199"/>
      <c r="AP41" s="204"/>
      <c r="AQ41" s="228"/>
      <c r="AR41" s="229"/>
      <c r="AS41" s="246"/>
      <c r="AT41" s="325"/>
      <c r="AU41" s="322"/>
      <c r="AV41" s="323"/>
      <c r="AW41" s="504"/>
      <c r="AX41" s="505"/>
      <c r="AY41" s="506"/>
      <c r="AZ41" s="200"/>
      <c r="BA41" s="199"/>
      <c r="BB41" s="245"/>
    </row>
    <row r="42" spans="1:54">
      <c r="A42" s="672"/>
      <c r="B42" s="493">
        <v>41500</v>
      </c>
      <c r="C42" s="561"/>
      <c r="D42" s="561">
        <f>B42*D40</f>
        <v>1929750</v>
      </c>
      <c r="E42" s="224"/>
      <c r="F42" s="225"/>
      <c r="G42" s="225"/>
      <c r="H42" s="404">
        <v>43500</v>
      </c>
      <c r="I42" s="402"/>
      <c r="J42" s="298">
        <f>H42*J40</f>
        <v>1974900</v>
      </c>
      <c r="K42" s="225">
        <f>'[2]Прайс кв.'!Q43</f>
        <v>42000</v>
      </c>
      <c r="L42" s="225"/>
      <c r="M42" s="225">
        <f>K42*M40</f>
        <v>1927800</v>
      </c>
      <c r="N42" s="350">
        <v>44000</v>
      </c>
      <c r="O42" s="349"/>
      <c r="P42" s="298">
        <f>N42*P40</f>
        <v>2094400</v>
      </c>
      <c r="Q42" s="205">
        <f>$Q$95</f>
        <v>45750</v>
      </c>
      <c r="R42" s="202"/>
      <c r="S42" s="78">
        <f>Q42*S40</f>
        <v>3573074.9999999995</v>
      </c>
      <c r="T42" s="202">
        <f>T95</f>
        <v>46000</v>
      </c>
      <c r="U42" s="202"/>
      <c r="V42" s="202">
        <f>T42*V40</f>
        <v>2240200</v>
      </c>
      <c r="W42" s="648"/>
      <c r="X42" s="657">
        <f>$X$95</f>
        <v>44000</v>
      </c>
      <c r="Y42" s="657"/>
      <c r="Z42" s="202">
        <f>X42*Z40</f>
        <v>4554000</v>
      </c>
      <c r="AA42" s="269">
        <v>37000</v>
      </c>
      <c r="AB42" s="270"/>
      <c r="AC42" s="226">
        <f>AC40*AA42</f>
        <v>2667700</v>
      </c>
      <c r="AD42" s="361">
        <v>39250</v>
      </c>
      <c r="AE42" s="360"/>
      <c r="AF42" s="298">
        <f>AD42*AF40</f>
        <v>2833850</v>
      </c>
      <c r="AG42" s="657">
        <f>$AG$95</f>
        <v>44000</v>
      </c>
      <c r="AH42" s="657"/>
      <c r="AI42" s="79">
        <f>AG42*AI40</f>
        <v>4488000</v>
      </c>
      <c r="AJ42" s="648"/>
      <c r="AK42" s="656">
        <f>AK95</f>
        <v>46000</v>
      </c>
      <c r="AL42" s="657"/>
      <c r="AM42" s="202">
        <f>AK42*AM40</f>
        <v>2235600</v>
      </c>
      <c r="AN42" s="205">
        <f>AN95</f>
        <v>47750</v>
      </c>
      <c r="AO42" s="202"/>
      <c r="AP42" s="78">
        <f>AP40*AN42</f>
        <v>3633774.9999999995</v>
      </c>
      <c r="AQ42" s="224">
        <f>AS42/AS40</f>
        <v>40500</v>
      </c>
      <c r="AR42" s="225"/>
      <c r="AS42" s="226">
        <v>1956150</v>
      </c>
      <c r="AT42" s="326">
        <v>39750</v>
      </c>
      <c r="AU42" s="324"/>
      <c r="AV42" s="298">
        <f>AT42*AV40</f>
        <v>2786475</v>
      </c>
      <c r="AW42" s="507">
        <f>AW95</f>
        <v>50250</v>
      </c>
      <c r="AX42" s="508"/>
      <c r="AY42" s="78">
        <f>AW42*AY40</f>
        <v>3507450</v>
      </c>
      <c r="AZ42" s="205">
        <f>$AZ$95</f>
        <v>47500</v>
      </c>
      <c r="BA42" s="202"/>
      <c r="BB42" s="227">
        <f>AZ42*BB40</f>
        <v>2170750</v>
      </c>
    </row>
    <row r="43" spans="1:54">
      <c r="A43" s="697"/>
      <c r="B43" s="568" t="s">
        <v>88</v>
      </c>
      <c r="C43" s="193"/>
      <c r="D43" s="442" t="s">
        <v>48</v>
      </c>
      <c r="E43" s="238"/>
      <c r="F43" s="239"/>
      <c r="G43" s="244"/>
      <c r="H43" s="289" t="s">
        <v>49</v>
      </c>
      <c r="I43" s="290"/>
      <c r="J43" s="299" t="s">
        <v>48</v>
      </c>
      <c r="K43" s="238" t="s">
        <v>49</v>
      </c>
      <c r="L43" s="239"/>
      <c r="M43" s="244" t="s">
        <v>48</v>
      </c>
      <c r="N43" s="289" t="s">
        <v>49</v>
      </c>
      <c r="O43" s="290"/>
      <c r="P43" s="299" t="s">
        <v>48</v>
      </c>
      <c r="Q43" s="89" t="s">
        <v>13</v>
      </c>
      <c r="R43" s="87"/>
      <c r="S43" s="88" t="s">
        <v>48</v>
      </c>
      <c r="T43" s="87" t="s">
        <v>13</v>
      </c>
      <c r="U43" s="87"/>
      <c r="V43" s="91" t="s">
        <v>48</v>
      </c>
      <c r="W43" s="701"/>
      <c r="X43" s="87" t="s">
        <v>13</v>
      </c>
      <c r="Y43" s="87"/>
      <c r="Z43" s="91" t="s">
        <v>48</v>
      </c>
      <c r="AA43" s="238" t="s">
        <v>49</v>
      </c>
      <c r="AB43" s="239"/>
      <c r="AC43" s="240" t="s">
        <v>48</v>
      </c>
      <c r="AD43" s="290" t="s">
        <v>49</v>
      </c>
      <c r="AE43" s="290"/>
      <c r="AF43" s="299" t="s">
        <v>48</v>
      </c>
      <c r="AG43" s="87" t="s">
        <v>13</v>
      </c>
      <c r="AH43" s="87"/>
      <c r="AI43" s="90" t="s">
        <v>48</v>
      </c>
      <c r="AJ43" s="701"/>
      <c r="AK43" s="86" t="s">
        <v>13</v>
      </c>
      <c r="AL43" s="87"/>
      <c r="AM43" s="91" t="s">
        <v>48</v>
      </c>
      <c r="AN43" s="89" t="s">
        <v>13</v>
      </c>
      <c r="AO43" s="87"/>
      <c r="AP43" s="88" t="s">
        <v>48</v>
      </c>
      <c r="AQ43" s="238" t="s">
        <v>49</v>
      </c>
      <c r="AR43" s="239"/>
      <c r="AS43" s="240" t="s">
        <v>48</v>
      </c>
      <c r="AT43" s="289" t="s">
        <v>49</v>
      </c>
      <c r="AU43" s="290"/>
      <c r="AV43" s="299" t="s">
        <v>48</v>
      </c>
      <c r="AW43" s="89" t="s">
        <v>13</v>
      </c>
      <c r="AX43" s="87"/>
      <c r="AY43" s="88" t="s">
        <v>48</v>
      </c>
      <c r="AZ43" s="89" t="s">
        <v>13</v>
      </c>
      <c r="BA43" s="87"/>
      <c r="BB43" s="242" t="s">
        <v>48</v>
      </c>
    </row>
    <row r="44" spans="1:54">
      <c r="A44" s="686">
        <v>7</v>
      </c>
      <c r="B44" s="92">
        <v>36</v>
      </c>
      <c r="C44" s="77" t="s">
        <v>45</v>
      </c>
      <c r="D44" s="96">
        <v>46.5</v>
      </c>
      <c r="E44" s="231">
        <v>37</v>
      </c>
      <c r="F44" s="232" t="s">
        <v>45</v>
      </c>
      <c r="G44" s="233">
        <v>48.2</v>
      </c>
      <c r="H44" s="231">
        <v>38</v>
      </c>
      <c r="I44" s="232" t="s">
        <v>45</v>
      </c>
      <c r="J44" s="233">
        <v>45.4</v>
      </c>
      <c r="K44" s="234">
        <v>39</v>
      </c>
      <c r="L44" s="232" t="s">
        <v>45</v>
      </c>
      <c r="M44" s="243">
        <v>45.9</v>
      </c>
      <c r="N44" s="368">
        <v>40</v>
      </c>
      <c r="O44" s="295" t="s">
        <v>45</v>
      </c>
      <c r="P44" s="296">
        <v>47.6</v>
      </c>
      <c r="Q44" s="94">
        <v>41</v>
      </c>
      <c r="R44" s="77" t="s">
        <v>46</v>
      </c>
      <c r="S44" s="93">
        <v>78.099999999999994</v>
      </c>
      <c r="T44" s="97">
        <v>42</v>
      </c>
      <c r="U44" s="77" t="s">
        <v>45</v>
      </c>
      <c r="V44" s="96">
        <v>48.7</v>
      </c>
      <c r="W44" s="687">
        <v>7</v>
      </c>
      <c r="X44" s="97">
        <v>126</v>
      </c>
      <c r="Y44" s="77" t="s">
        <v>47</v>
      </c>
      <c r="Z44" s="96">
        <v>103.5</v>
      </c>
      <c r="AA44" s="94">
        <v>127</v>
      </c>
      <c r="AB44" s="77" t="s">
        <v>46</v>
      </c>
      <c r="AC44" s="93">
        <v>72.099999999999994</v>
      </c>
      <c r="AD44" s="97">
        <v>128</v>
      </c>
      <c r="AE44" s="77" t="s">
        <v>46</v>
      </c>
      <c r="AF44" s="93">
        <v>72.2</v>
      </c>
      <c r="AG44" s="97">
        <v>129</v>
      </c>
      <c r="AH44" s="77" t="s">
        <v>47</v>
      </c>
      <c r="AI44" s="95">
        <v>102</v>
      </c>
      <c r="AJ44" s="687">
        <v>7</v>
      </c>
      <c r="AK44" s="92">
        <v>196</v>
      </c>
      <c r="AL44" s="77" t="s">
        <v>45</v>
      </c>
      <c r="AM44" s="96">
        <v>48.6</v>
      </c>
      <c r="AN44" s="231">
        <v>197</v>
      </c>
      <c r="AO44" s="232" t="s">
        <v>46</v>
      </c>
      <c r="AP44" s="233">
        <v>76.099999999999994</v>
      </c>
      <c r="AQ44" s="187">
        <v>198</v>
      </c>
      <c r="AR44" s="188" t="s">
        <v>45</v>
      </c>
      <c r="AS44" s="279">
        <v>48.3</v>
      </c>
      <c r="AT44" s="94">
        <v>199</v>
      </c>
      <c r="AU44" s="77" t="s">
        <v>46</v>
      </c>
      <c r="AV44" s="93">
        <v>70.099999999999994</v>
      </c>
      <c r="AW44" s="94">
        <v>200</v>
      </c>
      <c r="AX44" s="77" t="s">
        <v>46</v>
      </c>
      <c r="AY44" s="93">
        <v>69.8</v>
      </c>
      <c r="AZ44" s="94">
        <v>201</v>
      </c>
      <c r="BA44" s="77" t="s">
        <v>45</v>
      </c>
      <c r="BB44" s="236">
        <v>45.7</v>
      </c>
    </row>
    <row r="45" spans="1:54">
      <c r="A45" s="672"/>
      <c r="B45" s="664"/>
      <c r="C45" s="665"/>
      <c r="D45" s="665"/>
      <c r="E45" s="666"/>
      <c r="F45" s="667"/>
      <c r="G45" s="668"/>
      <c r="H45" s="666"/>
      <c r="I45" s="667"/>
      <c r="J45" s="668"/>
      <c r="K45" s="667"/>
      <c r="L45" s="667"/>
      <c r="M45" s="667"/>
      <c r="N45" s="653"/>
      <c r="O45" s="654"/>
      <c r="P45" s="693"/>
      <c r="Q45" s="685"/>
      <c r="R45" s="665"/>
      <c r="S45" s="692"/>
      <c r="T45" s="665"/>
      <c r="U45" s="665"/>
      <c r="V45" s="665"/>
      <c r="W45" s="648"/>
      <c r="X45" s="665"/>
      <c r="Y45" s="665"/>
      <c r="Z45" s="665"/>
      <c r="AA45" s="685"/>
      <c r="AB45" s="665"/>
      <c r="AC45" s="692"/>
      <c r="AD45" s="665"/>
      <c r="AE45" s="665"/>
      <c r="AF45" s="692"/>
      <c r="AG45" s="665"/>
      <c r="AH45" s="665"/>
      <c r="AI45" s="694"/>
      <c r="AJ45" s="648"/>
      <c r="AK45" s="664"/>
      <c r="AL45" s="665"/>
      <c r="AM45" s="665"/>
      <c r="AN45" s="228"/>
      <c r="AO45" s="229"/>
      <c r="AP45" s="246"/>
      <c r="AQ45" s="432"/>
      <c r="AR45" s="430"/>
      <c r="AS45" s="433"/>
      <c r="AT45" s="200"/>
      <c r="AU45" s="199"/>
      <c r="AV45" s="204"/>
      <c r="AW45" s="564"/>
      <c r="AX45" s="563"/>
      <c r="AY45" s="565"/>
      <c r="AZ45" s="200"/>
      <c r="BA45" s="199"/>
      <c r="BB45" s="245"/>
    </row>
    <row r="46" spans="1:54">
      <c r="A46" s="672"/>
      <c r="B46" s="201">
        <f>B95</f>
        <v>46000</v>
      </c>
      <c r="C46" s="202"/>
      <c r="D46" s="202">
        <f>B46*D44</f>
        <v>2139000</v>
      </c>
      <c r="E46" s="224">
        <v>39000</v>
      </c>
      <c r="F46" s="225"/>
      <c r="G46" s="226">
        <f>G44*E46</f>
        <v>1879800</v>
      </c>
      <c r="H46" s="224">
        <v>40500</v>
      </c>
      <c r="I46" s="225"/>
      <c r="J46" s="226">
        <f>H46*J44</f>
        <v>1838700</v>
      </c>
      <c r="K46" s="225">
        <f>M46/M44</f>
        <v>40500</v>
      </c>
      <c r="L46" s="225"/>
      <c r="M46" s="225">
        <v>1858950</v>
      </c>
      <c r="N46" s="363">
        <v>44500</v>
      </c>
      <c r="O46" s="362"/>
      <c r="P46" s="298">
        <f>N46*P44</f>
        <v>2118200</v>
      </c>
      <c r="Q46" s="205">
        <f>$Q$95</f>
        <v>45750</v>
      </c>
      <c r="R46" s="202"/>
      <c r="S46" s="78">
        <f>Q46*S44</f>
        <v>3573074.9999999995</v>
      </c>
      <c r="T46" s="205">
        <f>$T$95</f>
        <v>46000</v>
      </c>
      <c r="U46" s="202"/>
      <c r="V46" s="202">
        <f>T46*V44</f>
        <v>2240200</v>
      </c>
      <c r="W46" s="648"/>
      <c r="X46" s="657">
        <f>$X$95</f>
        <v>44000</v>
      </c>
      <c r="Y46" s="657"/>
      <c r="Z46" s="202">
        <f>X46*Z44</f>
        <v>4554000</v>
      </c>
      <c r="AA46" s="205">
        <f>$AA$95</f>
        <v>50250</v>
      </c>
      <c r="AB46" s="202"/>
      <c r="AC46" s="78">
        <f>AC44*AA46</f>
        <v>3623024.9999999995</v>
      </c>
      <c r="AD46" s="205">
        <f>$AD$95</f>
        <v>47250</v>
      </c>
      <c r="AE46" s="202"/>
      <c r="AF46" s="78">
        <f>AD46*AF44</f>
        <v>3411450</v>
      </c>
      <c r="AG46" s="657">
        <f>AG95</f>
        <v>44000</v>
      </c>
      <c r="AH46" s="657"/>
      <c r="AI46" s="79">
        <f>AG46*AI44</f>
        <v>4488000</v>
      </c>
      <c r="AJ46" s="648"/>
      <c r="AK46" s="656">
        <f>AK95</f>
        <v>46000</v>
      </c>
      <c r="AL46" s="657"/>
      <c r="AM46" s="202">
        <f>AK46*AM44</f>
        <v>2235600</v>
      </c>
      <c r="AN46" s="224">
        <v>42000</v>
      </c>
      <c r="AO46" s="225"/>
      <c r="AP46" s="226">
        <f>AP44*AN46</f>
        <v>3196199.9999999995</v>
      </c>
      <c r="AQ46" s="411">
        <v>45000</v>
      </c>
      <c r="AR46" s="431"/>
      <c r="AS46" s="191">
        <f>AQ46*AS44</f>
        <v>2173500</v>
      </c>
      <c r="AT46" s="205">
        <f>$AT$95</f>
        <v>48750</v>
      </c>
      <c r="AU46" s="202"/>
      <c r="AV46" s="78">
        <f>AT46*AV44</f>
        <v>3417374.9999999995</v>
      </c>
      <c r="AW46" s="566">
        <f>AW95</f>
        <v>50250</v>
      </c>
      <c r="AX46" s="562"/>
      <c r="AY46" s="78">
        <f>AW46*AY44</f>
        <v>3507450</v>
      </c>
      <c r="AZ46" s="205">
        <f>AZ95</f>
        <v>47500</v>
      </c>
      <c r="BA46" s="202"/>
      <c r="BB46" s="227">
        <f>AZ46*BB44</f>
        <v>2170750</v>
      </c>
    </row>
    <row r="47" spans="1:54">
      <c r="A47" s="697"/>
      <c r="B47" s="86" t="s">
        <v>13</v>
      </c>
      <c r="C47" s="87"/>
      <c r="D47" s="91" t="s">
        <v>48</v>
      </c>
      <c r="E47" s="238" t="s">
        <v>49</v>
      </c>
      <c r="F47" s="239"/>
      <c r="G47" s="240" t="s">
        <v>48</v>
      </c>
      <c r="H47" s="238" t="s">
        <v>49</v>
      </c>
      <c r="I47" s="239"/>
      <c r="J47" s="240" t="s">
        <v>48</v>
      </c>
      <c r="K47" s="238" t="s">
        <v>49</v>
      </c>
      <c r="L47" s="239"/>
      <c r="M47" s="244" t="s">
        <v>48</v>
      </c>
      <c r="N47" s="289" t="s">
        <v>49</v>
      </c>
      <c r="O47" s="290"/>
      <c r="P47" s="299" t="s">
        <v>48</v>
      </c>
      <c r="Q47" s="89" t="s">
        <v>13</v>
      </c>
      <c r="R47" s="87"/>
      <c r="S47" s="88" t="s">
        <v>48</v>
      </c>
      <c r="T47" s="87" t="s">
        <v>13</v>
      </c>
      <c r="U47" s="87"/>
      <c r="V47" s="91" t="s">
        <v>48</v>
      </c>
      <c r="W47" s="701"/>
      <c r="X47" s="87" t="s">
        <v>13</v>
      </c>
      <c r="Y47" s="87"/>
      <c r="Z47" s="91" t="s">
        <v>48</v>
      </c>
      <c r="AA47" s="89" t="s">
        <v>13</v>
      </c>
      <c r="AB47" s="87"/>
      <c r="AC47" s="88" t="s">
        <v>48</v>
      </c>
      <c r="AD47" s="87" t="s">
        <v>13</v>
      </c>
      <c r="AE47" s="87"/>
      <c r="AF47" s="88" t="s">
        <v>48</v>
      </c>
      <c r="AG47" s="87" t="s">
        <v>13</v>
      </c>
      <c r="AH47" s="87"/>
      <c r="AI47" s="90" t="s">
        <v>48</v>
      </c>
      <c r="AJ47" s="701"/>
      <c r="AK47" s="86" t="s">
        <v>13</v>
      </c>
      <c r="AL47" s="87"/>
      <c r="AM47" s="91" t="s">
        <v>48</v>
      </c>
      <c r="AN47" s="238" t="s">
        <v>49</v>
      </c>
      <c r="AO47" s="239"/>
      <c r="AP47" s="240" t="s">
        <v>48</v>
      </c>
      <c r="AQ47" s="192" t="s">
        <v>99</v>
      </c>
      <c r="AR47" s="193"/>
      <c r="AS47" s="280" t="s">
        <v>48</v>
      </c>
      <c r="AT47" s="89" t="s">
        <v>13</v>
      </c>
      <c r="AU47" s="87"/>
      <c r="AV47" s="88" t="s">
        <v>48</v>
      </c>
      <c r="AW47" s="89" t="s">
        <v>13</v>
      </c>
      <c r="AX47" s="87"/>
      <c r="AY47" s="88" t="s">
        <v>48</v>
      </c>
      <c r="AZ47" s="89" t="s">
        <v>13</v>
      </c>
      <c r="BA47" s="87"/>
      <c r="BB47" s="242" t="s">
        <v>48</v>
      </c>
    </row>
    <row r="48" spans="1:54">
      <c r="A48" s="686">
        <v>6</v>
      </c>
      <c r="B48" s="92">
        <v>29</v>
      </c>
      <c r="C48" s="77" t="s">
        <v>45</v>
      </c>
      <c r="D48" s="96">
        <v>46.5</v>
      </c>
      <c r="E48" s="294">
        <v>30</v>
      </c>
      <c r="F48" s="295" t="s">
        <v>45</v>
      </c>
      <c r="G48" s="303">
        <v>48.2</v>
      </c>
      <c r="H48" s="698" t="s">
        <v>78</v>
      </c>
      <c r="I48" s="699"/>
      <c r="J48" s="700"/>
      <c r="K48" s="234">
        <v>32</v>
      </c>
      <c r="L48" s="232" t="s">
        <v>45</v>
      </c>
      <c r="M48" s="243">
        <v>45.9</v>
      </c>
      <c r="N48" s="85">
        <v>33</v>
      </c>
      <c r="O48" s="77" t="s">
        <v>45</v>
      </c>
      <c r="P48" s="93">
        <v>47.6</v>
      </c>
      <c r="Q48" s="294">
        <v>34</v>
      </c>
      <c r="R48" s="295" t="s">
        <v>46</v>
      </c>
      <c r="S48" s="296">
        <v>78.099999999999994</v>
      </c>
      <c r="T48" s="97">
        <v>35</v>
      </c>
      <c r="U48" s="77" t="s">
        <v>45</v>
      </c>
      <c r="V48" s="96">
        <v>48.7</v>
      </c>
      <c r="W48" s="687">
        <v>6</v>
      </c>
      <c r="X48" s="97">
        <v>122</v>
      </c>
      <c r="Y48" s="77" t="s">
        <v>47</v>
      </c>
      <c r="Z48" s="96">
        <v>103.5</v>
      </c>
      <c r="AA48" s="94">
        <v>123</v>
      </c>
      <c r="AB48" s="77" t="s">
        <v>46</v>
      </c>
      <c r="AC48" s="96">
        <v>72.099999999999994</v>
      </c>
      <c r="AD48" s="294">
        <v>124</v>
      </c>
      <c r="AE48" s="295" t="s">
        <v>46</v>
      </c>
      <c r="AF48" s="296">
        <v>72.2</v>
      </c>
      <c r="AG48" s="97">
        <v>125</v>
      </c>
      <c r="AH48" s="77" t="s">
        <v>47</v>
      </c>
      <c r="AI48" s="95">
        <v>102</v>
      </c>
      <c r="AJ48" s="687">
        <v>6</v>
      </c>
      <c r="AK48" s="92">
        <v>190</v>
      </c>
      <c r="AL48" s="77" t="s">
        <v>45</v>
      </c>
      <c r="AM48" s="96">
        <v>48.6</v>
      </c>
      <c r="AN48" s="94">
        <v>191</v>
      </c>
      <c r="AO48" s="77" t="s">
        <v>46</v>
      </c>
      <c r="AP48" s="93">
        <v>76.099999999999994</v>
      </c>
      <c r="AQ48" s="294">
        <v>192</v>
      </c>
      <c r="AR48" s="295" t="s">
        <v>45</v>
      </c>
      <c r="AS48" s="296">
        <v>48.3</v>
      </c>
      <c r="AT48" s="294">
        <v>193</v>
      </c>
      <c r="AU48" s="295" t="s">
        <v>46</v>
      </c>
      <c r="AV48" s="296">
        <v>70.099999999999994</v>
      </c>
      <c r="AW48" s="94">
        <v>194</v>
      </c>
      <c r="AX48" s="77" t="s">
        <v>46</v>
      </c>
      <c r="AY48" s="93">
        <v>69.8</v>
      </c>
      <c r="AZ48" s="94">
        <v>195</v>
      </c>
      <c r="BA48" s="77" t="s">
        <v>45</v>
      </c>
      <c r="BB48" s="236">
        <v>45.7</v>
      </c>
    </row>
    <row r="49" spans="1:54">
      <c r="A49" s="672"/>
      <c r="B49" s="664"/>
      <c r="C49" s="665"/>
      <c r="D49" s="665"/>
      <c r="E49" s="653"/>
      <c r="F49" s="654"/>
      <c r="G49" s="654"/>
      <c r="H49" s="679"/>
      <c r="I49" s="680"/>
      <c r="J49" s="681"/>
      <c r="K49" s="667"/>
      <c r="L49" s="667"/>
      <c r="M49" s="667"/>
      <c r="N49" s="685"/>
      <c r="O49" s="665"/>
      <c r="P49" s="692"/>
      <c r="Q49" s="653"/>
      <c r="R49" s="654"/>
      <c r="S49" s="693"/>
      <c r="T49" s="665"/>
      <c r="U49" s="665"/>
      <c r="V49" s="665"/>
      <c r="W49" s="648"/>
      <c r="X49" s="665"/>
      <c r="Y49" s="665"/>
      <c r="Z49" s="665"/>
      <c r="AA49" s="685"/>
      <c r="AB49" s="665"/>
      <c r="AC49" s="665"/>
      <c r="AD49" s="653"/>
      <c r="AE49" s="654"/>
      <c r="AF49" s="693"/>
      <c r="AG49" s="665"/>
      <c r="AH49" s="665"/>
      <c r="AI49" s="694"/>
      <c r="AJ49" s="648"/>
      <c r="AK49" s="664"/>
      <c r="AL49" s="665"/>
      <c r="AM49" s="665"/>
      <c r="AN49" s="501"/>
      <c r="AO49" s="500"/>
      <c r="AP49" s="502"/>
      <c r="AQ49" s="520"/>
      <c r="AR49" s="521"/>
      <c r="AS49" s="523"/>
      <c r="AT49" s="338"/>
      <c r="AU49" s="335"/>
      <c r="AV49" s="336"/>
      <c r="AW49" s="200"/>
      <c r="AX49" s="199"/>
      <c r="AY49" s="204"/>
      <c r="AZ49" s="393"/>
      <c r="BA49" s="394"/>
      <c r="BB49" s="395"/>
    </row>
    <row r="50" spans="1:54">
      <c r="A50" s="672"/>
      <c r="B50" s="201">
        <f>B95</f>
        <v>46000</v>
      </c>
      <c r="C50" s="202"/>
      <c r="D50" s="202">
        <f>B50*D48</f>
        <v>2139000</v>
      </c>
      <c r="E50" s="554">
        <v>49500</v>
      </c>
      <c r="F50" s="553"/>
      <c r="G50" s="553">
        <f>G48*E50</f>
        <v>2385900</v>
      </c>
      <c r="H50" s="679"/>
      <c r="I50" s="680"/>
      <c r="J50" s="681"/>
      <c r="K50" s="224">
        <v>39250</v>
      </c>
      <c r="L50" s="225"/>
      <c r="M50" s="225">
        <f>K50*M48</f>
        <v>1801575</v>
      </c>
      <c r="N50" s="205">
        <f>$N$95</f>
        <v>52000</v>
      </c>
      <c r="O50" s="202"/>
      <c r="P50" s="78">
        <f>N50*P48</f>
        <v>2475200</v>
      </c>
      <c r="Q50" s="274">
        <v>37250</v>
      </c>
      <c r="R50" s="275"/>
      <c r="S50" s="298">
        <f>Q50*S48</f>
        <v>2909225</v>
      </c>
      <c r="T50" s="205">
        <f>$T$95</f>
        <v>46000</v>
      </c>
      <c r="U50" s="202"/>
      <c r="V50" s="202">
        <f>T50*V48</f>
        <v>2240200</v>
      </c>
      <c r="W50" s="648"/>
      <c r="X50" s="657">
        <f>$X$95</f>
        <v>44000</v>
      </c>
      <c r="Y50" s="657"/>
      <c r="Z50" s="202">
        <f>X50*Z48</f>
        <v>4554000</v>
      </c>
      <c r="AA50" s="205">
        <f>$AA$95</f>
        <v>50250</v>
      </c>
      <c r="AB50" s="202"/>
      <c r="AC50" s="202">
        <f>AC48*AA50</f>
        <v>3623024.9999999995</v>
      </c>
      <c r="AD50" s="534">
        <v>42250</v>
      </c>
      <c r="AE50" s="533"/>
      <c r="AF50" s="298">
        <f>AD50*AF48</f>
        <v>3050450</v>
      </c>
      <c r="AG50" s="657">
        <f>$AG$95</f>
        <v>44000</v>
      </c>
      <c r="AH50" s="657"/>
      <c r="AI50" s="79">
        <f>AG50*AI48</f>
        <v>4488000</v>
      </c>
      <c r="AJ50" s="648"/>
      <c r="AK50" s="656">
        <f>AK95</f>
        <v>46000</v>
      </c>
      <c r="AL50" s="657"/>
      <c r="AM50" s="202">
        <f>AK50*AM48</f>
        <v>2235600</v>
      </c>
      <c r="AN50" s="503">
        <f>AN95</f>
        <v>47750</v>
      </c>
      <c r="AO50" s="499"/>
      <c r="AP50" s="78">
        <f>AP48*AN50</f>
        <v>3633774.9999999995</v>
      </c>
      <c r="AQ50" s="524">
        <v>46500</v>
      </c>
      <c r="AR50" s="522"/>
      <c r="AS50" s="298">
        <f>AQ50*AS48</f>
        <v>2245950</v>
      </c>
      <c r="AT50" s="339">
        <v>40250</v>
      </c>
      <c r="AU50" s="337"/>
      <c r="AV50" s="298">
        <f>AT50*AV48</f>
        <v>2821525</v>
      </c>
      <c r="AW50" s="205">
        <f>$AW$95</f>
        <v>50250</v>
      </c>
      <c r="AX50" s="202"/>
      <c r="AY50" s="78">
        <f>AW50*AY48</f>
        <v>3507450</v>
      </c>
      <c r="AZ50" s="396">
        <f>AZ95</f>
        <v>47500</v>
      </c>
      <c r="BA50" s="392"/>
      <c r="BB50" s="227">
        <f>AZ50*BB48</f>
        <v>2170750</v>
      </c>
    </row>
    <row r="51" spans="1:54" ht="15.75" thickBot="1">
      <c r="A51" s="673"/>
      <c r="B51" s="80" t="s">
        <v>13</v>
      </c>
      <c r="C51" s="81"/>
      <c r="D51" s="100" t="s">
        <v>48</v>
      </c>
      <c r="E51" s="276" t="s">
        <v>49</v>
      </c>
      <c r="F51" s="277"/>
      <c r="G51" s="278" t="s">
        <v>48</v>
      </c>
      <c r="H51" s="682"/>
      <c r="I51" s="683"/>
      <c r="J51" s="684"/>
      <c r="K51" s="247" t="s">
        <v>49</v>
      </c>
      <c r="L51" s="247"/>
      <c r="M51" s="248" t="s">
        <v>48</v>
      </c>
      <c r="N51" s="83" t="s">
        <v>13</v>
      </c>
      <c r="O51" s="81"/>
      <c r="P51" s="82" t="s">
        <v>48</v>
      </c>
      <c r="Q51" s="276" t="s">
        <v>49</v>
      </c>
      <c r="R51" s="277"/>
      <c r="S51" s="300" t="s">
        <v>48</v>
      </c>
      <c r="T51" s="81" t="s">
        <v>13</v>
      </c>
      <c r="U51" s="81"/>
      <c r="V51" s="100" t="s">
        <v>48</v>
      </c>
      <c r="W51" s="675"/>
      <c r="X51" s="81" t="s">
        <v>13</v>
      </c>
      <c r="Y51" s="81"/>
      <c r="Z51" s="100" t="s">
        <v>48</v>
      </c>
      <c r="AA51" s="83" t="s">
        <v>13</v>
      </c>
      <c r="AB51" s="81"/>
      <c r="AC51" s="100" t="s">
        <v>48</v>
      </c>
      <c r="AD51" s="276" t="s">
        <v>49</v>
      </c>
      <c r="AE51" s="277"/>
      <c r="AF51" s="300" t="s">
        <v>48</v>
      </c>
      <c r="AG51" s="81" t="s">
        <v>13</v>
      </c>
      <c r="AH51" s="81"/>
      <c r="AI51" s="84" t="s">
        <v>48</v>
      </c>
      <c r="AJ51" s="675"/>
      <c r="AK51" s="80" t="s">
        <v>13</v>
      </c>
      <c r="AL51" s="81"/>
      <c r="AM51" s="100" t="s">
        <v>48</v>
      </c>
      <c r="AN51" s="83" t="s">
        <v>13</v>
      </c>
      <c r="AO51" s="81"/>
      <c r="AP51" s="82" t="s">
        <v>48</v>
      </c>
      <c r="AQ51" s="276" t="s">
        <v>49</v>
      </c>
      <c r="AR51" s="277"/>
      <c r="AS51" s="300" t="s">
        <v>48</v>
      </c>
      <c r="AT51" s="276" t="s">
        <v>49</v>
      </c>
      <c r="AU51" s="277"/>
      <c r="AV51" s="300" t="s">
        <v>48</v>
      </c>
      <c r="AW51" s="83" t="s">
        <v>13</v>
      </c>
      <c r="AX51" s="81"/>
      <c r="AY51" s="82" t="s">
        <v>48</v>
      </c>
      <c r="AZ51" s="83" t="s">
        <v>13</v>
      </c>
      <c r="BA51" s="81"/>
      <c r="BB51" s="249" t="s">
        <v>48</v>
      </c>
    </row>
    <row r="52" spans="1:54" ht="15.75" thickTop="1">
      <c r="A52" s="671">
        <v>5</v>
      </c>
      <c r="B52" s="222">
        <v>22</v>
      </c>
      <c r="C52" s="217" t="s">
        <v>45</v>
      </c>
      <c r="D52" s="219">
        <v>46.5</v>
      </c>
      <c r="E52" s="216">
        <v>23</v>
      </c>
      <c r="F52" s="217" t="s">
        <v>45</v>
      </c>
      <c r="G52" s="218">
        <v>48.2</v>
      </c>
      <c r="H52" s="216">
        <v>24</v>
      </c>
      <c r="I52" s="217" t="s">
        <v>45</v>
      </c>
      <c r="J52" s="218">
        <v>45.4</v>
      </c>
      <c r="K52" s="213">
        <v>25</v>
      </c>
      <c r="L52" s="214" t="s">
        <v>45</v>
      </c>
      <c r="M52" s="215">
        <v>45.9</v>
      </c>
      <c r="N52" s="216">
        <v>26</v>
      </c>
      <c r="O52" s="217" t="s">
        <v>45</v>
      </c>
      <c r="P52" s="218">
        <v>47.6</v>
      </c>
      <c r="Q52" s="271">
        <v>27</v>
      </c>
      <c r="R52" s="272" t="s">
        <v>46</v>
      </c>
      <c r="S52" s="316">
        <v>78.099999999999994</v>
      </c>
      <c r="T52" s="216">
        <v>28</v>
      </c>
      <c r="U52" s="217" t="s">
        <v>45</v>
      </c>
      <c r="V52" s="219">
        <v>48.7</v>
      </c>
      <c r="W52" s="674">
        <v>5</v>
      </c>
      <c r="X52" s="220">
        <v>118</v>
      </c>
      <c r="Y52" s="217" t="s">
        <v>47</v>
      </c>
      <c r="Z52" s="219">
        <v>103.5</v>
      </c>
      <c r="AA52" s="216">
        <v>119</v>
      </c>
      <c r="AB52" s="217" t="s">
        <v>46</v>
      </c>
      <c r="AC52" s="219">
        <v>72.099999999999994</v>
      </c>
      <c r="AD52" s="271">
        <v>120</v>
      </c>
      <c r="AE52" s="272" t="s">
        <v>46</v>
      </c>
      <c r="AF52" s="316">
        <v>72.2</v>
      </c>
      <c r="AG52" s="220">
        <v>121</v>
      </c>
      <c r="AH52" s="217" t="s">
        <v>47</v>
      </c>
      <c r="AI52" s="221">
        <v>102</v>
      </c>
      <c r="AJ52" s="674">
        <v>5</v>
      </c>
      <c r="AK52" s="222">
        <v>184</v>
      </c>
      <c r="AL52" s="217" t="s">
        <v>45</v>
      </c>
      <c r="AM52" s="219">
        <v>48.6</v>
      </c>
      <c r="AN52" s="676" t="s">
        <v>78</v>
      </c>
      <c r="AO52" s="677"/>
      <c r="AP52" s="678"/>
      <c r="AQ52" s="213">
        <v>186</v>
      </c>
      <c r="AR52" s="214" t="s">
        <v>45</v>
      </c>
      <c r="AS52" s="250">
        <v>48.3</v>
      </c>
      <c r="AT52" s="271">
        <v>187</v>
      </c>
      <c r="AU52" s="272" t="s">
        <v>46</v>
      </c>
      <c r="AV52" s="273">
        <v>70.099999999999994</v>
      </c>
      <c r="AW52" s="213">
        <v>188</v>
      </c>
      <c r="AX52" s="214" t="s">
        <v>46</v>
      </c>
      <c r="AY52" s="250">
        <v>69.8</v>
      </c>
      <c r="AZ52" s="216">
        <v>189</v>
      </c>
      <c r="BA52" s="217" t="s">
        <v>45</v>
      </c>
      <c r="BB52" s="223">
        <v>45.7</v>
      </c>
    </row>
    <row r="53" spans="1:54">
      <c r="A53" s="672"/>
      <c r="B53" s="664"/>
      <c r="C53" s="665"/>
      <c r="D53" s="665"/>
      <c r="E53" s="685"/>
      <c r="F53" s="665"/>
      <c r="G53" s="692"/>
      <c r="H53" s="685"/>
      <c r="I53" s="665"/>
      <c r="J53" s="692"/>
      <c r="K53" s="666"/>
      <c r="L53" s="667"/>
      <c r="M53" s="668"/>
      <c r="N53" s="685"/>
      <c r="O53" s="665"/>
      <c r="P53" s="692"/>
      <c r="Q53" s="653"/>
      <c r="R53" s="654"/>
      <c r="S53" s="693"/>
      <c r="T53" s="685"/>
      <c r="U53" s="665"/>
      <c r="V53" s="665"/>
      <c r="W53" s="648"/>
      <c r="X53" s="665"/>
      <c r="Y53" s="665"/>
      <c r="Z53" s="665"/>
      <c r="AA53" s="685"/>
      <c r="AB53" s="665"/>
      <c r="AC53" s="665"/>
      <c r="AD53" s="653"/>
      <c r="AE53" s="654"/>
      <c r="AF53" s="693"/>
      <c r="AG53" s="665"/>
      <c r="AH53" s="665"/>
      <c r="AI53" s="694"/>
      <c r="AJ53" s="648"/>
      <c r="AK53" s="203"/>
      <c r="AL53" s="199"/>
      <c r="AM53" s="199"/>
      <c r="AN53" s="679"/>
      <c r="AO53" s="680"/>
      <c r="AP53" s="681"/>
      <c r="AQ53" s="228"/>
      <c r="AR53" s="229"/>
      <c r="AS53" s="229"/>
      <c r="AT53" s="287"/>
      <c r="AU53" s="288"/>
      <c r="AV53" s="288"/>
      <c r="AW53" s="228"/>
      <c r="AX53" s="229"/>
      <c r="AY53" s="229"/>
      <c r="AZ53" s="200"/>
      <c r="BA53" s="199"/>
      <c r="BB53" s="245"/>
    </row>
    <row r="54" spans="1:54">
      <c r="A54" s="672"/>
      <c r="B54" s="201">
        <f>B93</f>
        <v>46000</v>
      </c>
      <c r="C54" s="202"/>
      <c r="D54" s="202">
        <f>B54*D52</f>
        <v>2139000</v>
      </c>
      <c r="E54" s="390">
        <f>E93</f>
        <v>54000</v>
      </c>
      <c r="F54" s="391"/>
      <c r="G54" s="78">
        <f>G52*E54</f>
        <v>2602800</v>
      </c>
      <c r="H54" s="205">
        <f>H93</f>
        <v>51500</v>
      </c>
      <c r="I54" s="202"/>
      <c r="J54" s="78">
        <f>H54*J52</f>
        <v>2338100</v>
      </c>
      <c r="K54" s="224">
        <v>38250</v>
      </c>
      <c r="L54" s="225"/>
      <c r="M54" s="226">
        <f>K54*M52</f>
        <v>1755675</v>
      </c>
      <c r="N54" s="366">
        <f>N93</f>
        <v>51000</v>
      </c>
      <c r="O54" s="367"/>
      <c r="P54" s="78">
        <f>N54*P52</f>
        <v>2427600</v>
      </c>
      <c r="Q54" s="477">
        <v>40250</v>
      </c>
      <c r="R54" s="475"/>
      <c r="S54" s="298">
        <f>Q54*S52</f>
        <v>3143525</v>
      </c>
      <c r="T54" s="205">
        <f>T93</f>
        <v>46000</v>
      </c>
      <c r="U54" s="202"/>
      <c r="V54" s="202">
        <f>T54*V52</f>
        <v>2240200</v>
      </c>
      <c r="W54" s="648"/>
      <c r="X54" s="657">
        <f>X93</f>
        <v>44000</v>
      </c>
      <c r="Y54" s="657"/>
      <c r="Z54" s="202">
        <f>X54*Z52</f>
        <v>4554000</v>
      </c>
      <c r="AA54" s="320">
        <f>AA93</f>
        <v>48250</v>
      </c>
      <c r="AB54" s="321"/>
      <c r="AC54" s="321">
        <f>AC52*AA54</f>
        <v>3478824.9999999995</v>
      </c>
      <c r="AD54" s="532">
        <v>41750</v>
      </c>
      <c r="AE54" s="531"/>
      <c r="AF54" s="298">
        <f>AD54*AF52</f>
        <v>3014350</v>
      </c>
      <c r="AG54" s="657">
        <f>AG93</f>
        <v>44000</v>
      </c>
      <c r="AH54" s="657"/>
      <c r="AI54" s="79">
        <f>AG54*AI52</f>
        <v>4488000</v>
      </c>
      <c r="AJ54" s="648"/>
      <c r="AK54" s="201">
        <f>AK93</f>
        <v>46000</v>
      </c>
      <c r="AL54" s="202"/>
      <c r="AM54" s="202">
        <f>AK54*AM52</f>
        <v>2235600</v>
      </c>
      <c r="AN54" s="679"/>
      <c r="AO54" s="680"/>
      <c r="AP54" s="681"/>
      <c r="AQ54" s="224">
        <v>38250</v>
      </c>
      <c r="AR54" s="225"/>
      <c r="AS54" s="225">
        <f>AQ54*AS52</f>
        <v>1847475</v>
      </c>
      <c r="AT54" s="274">
        <v>38750</v>
      </c>
      <c r="AU54" s="275"/>
      <c r="AV54" s="275">
        <f>AT54*AV52</f>
        <v>2716375</v>
      </c>
      <c r="AW54" s="224">
        <f>'[2]Прайс кв.'!Q171</f>
        <v>42500</v>
      </c>
      <c r="AX54" s="225"/>
      <c r="AY54" s="225">
        <f>AW54*AY52</f>
        <v>2966500</v>
      </c>
      <c r="AZ54" s="205">
        <f>AZ93</f>
        <v>47500</v>
      </c>
      <c r="BA54" s="202"/>
      <c r="BB54" s="227">
        <f>AZ54*BB52</f>
        <v>2170750</v>
      </c>
    </row>
    <row r="55" spans="1:54">
      <c r="A55" s="697"/>
      <c r="B55" s="203" t="s">
        <v>13</v>
      </c>
      <c r="C55" s="199"/>
      <c r="D55" s="98" t="s">
        <v>48</v>
      </c>
      <c r="E55" s="388" t="s">
        <v>13</v>
      </c>
      <c r="F55" s="389"/>
      <c r="G55" s="99" t="s">
        <v>48</v>
      </c>
      <c r="H55" s="200" t="s">
        <v>13</v>
      </c>
      <c r="I55" s="199"/>
      <c r="J55" s="99" t="s">
        <v>48</v>
      </c>
      <c r="K55" s="228" t="s">
        <v>49</v>
      </c>
      <c r="L55" s="229"/>
      <c r="M55" s="230" t="s">
        <v>48</v>
      </c>
      <c r="N55" s="364" t="s">
        <v>13</v>
      </c>
      <c r="O55" s="365"/>
      <c r="P55" s="99" t="s">
        <v>48</v>
      </c>
      <c r="Q55" s="476" t="s">
        <v>49</v>
      </c>
      <c r="R55" s="474"/>
      <c r="S55" s="317" t="s">
        <v>48</v>
      </c>
      <c r="T55" s="200" t="s">
        <v>13</v>
      </c>
      <c r="U55" s="199"/>
      <c r="V55" s="98" t="s">
        <v>48</v>
      </c>
      <c r="W55" s="701"/>
      <c r="X55" s="87" t="s">
        <v>13</v>
      </c>
      <c r="Y55" s="87"/>
      <c r="Z55" s="91" t="s">
        <v>48</v>
      </c>
      <c r="AA55" s="89" t="s">
        <v>13</v>
      </c>
      <c r="AB55" s="87"/>
      <c r="AC55" s="91" t="s">
        <v>48</v>
      </c>
      <c r="AD55" s="289" t="s">
        <v>49</v>
      </c>
      <c r="AE55" s="290"/>
      <c r="AF55" s="299" t="s">
        <v>48</v>
      </c>
      <c r="AG55" s="87" t="s">
        <v>13</v>
      </c>
      <c r="AH55" s="87"/>
      <c r="AI55" s="90" t="s">
        <v>48</v>
      </c>
      <c r="AJ55" s="701"/>
      <c r="AK55" s="86" t="s">
        <v>13</v>
      </c>
      <c r="AL55" s="87"/>
      <c r="AM55" s="91" t="s">
        <v>48</v>
      </c>
      <c r="AN55" s="689"/>
      <c r="AO55" s="690"/>
      <c r="AP55" s="691"/>
      <c r="AQ55" s="238" t="s">
        <v>49</v>
      </c>
      <c r="AR55" s="239"/>
      <c r="AS55" s="244" t="s">
        <v>48</v>
      </c>
      <c r="AT55" s="289" t="s">
        <v>49</v>
      </c>
      <c r="AU55" s="290"/>
      <c r="AV55" s="291" t="s">
        <v>48</v>
      </c>
      <c r="AW55" s="238" t="s">
        <v>49</v>
      </c>
      <c r="AX55" s="239"/>
      <c r="AY55" s="244" t="s">
        <v>48</v>
      </c>
      <c r="AZ55" s="89" t="s">
        <v>13</v>
      </c>
      <c r="BA55" s="87"/>
      <c r="BB55" s="242" t="s">
        <v>48</v>
      </c>
    </row>
    <row r="56" spans="1:54" ht="15" customHeight="1">
      <c r="A56" s="686">
        <v>4</v>
      </c>
      <c r="B56" s="92">
        <v>15</v>
      </c>
      <c r="C56" s="77" t="s">
        <v>45</v>
      </c>
      <c r="D56" s="96">
        <v>46.5</v>
      </c>
      <c r="E56" s="94">
        <v>16</v>
      </c>
      <c r="F56" s="77" t="s">
        <v>45</v>
      </c>
      <c r="G56" s="96">
        <f>G52</f>
        <v>48.2</v>
      </c>
      <c r="H56" s="94">
        <v>17</v>
      </c>
      <c r="I56" s="77" t="s">
        <v>45</v>
      </c>
      <c r="J56" s="96">
        <v>45.4</v>
      </c>
      <c r="K56" s="698" t="s">
        <v>78</v>
      </c>
      <c r="L56" s="699"/>
      <c r="M56" s="700"/>
      <c r="N56" s="94">
        <v>19</v>
      </c>
      <c r="O56" s="77" t="s">
        <v>45</v>
      </c>
      <c r="P56" s="96">
        <v>47.6</v>
      </c>
      <c r="Q56" s="94">
        <v>20</v>
      </c>
      <c r="R56" s="77" t="s">
        <v>46</v>
      </c>
      <c r="S56" s="96">
        <v>78.099999999999994</v>
      </c>
      <c r="T56" s="294">
        <v>21</v>
      </c>
      <c r="U56" s="295" t="s">
        <v>45</v>
      </c>
      <c r="V56" s="303">
        <v>48.7</v>
      </c>
      <c r="W56" s="687">
        <v>4</v>
      </c>
      <c r="X56" s="97">
        <v>114</v>
      </c>
      <c r="Y56" s="77" t="s">
        <v>47</v>
      </c>
      <c r="Z56" s="96">
        <v>103.5</v>
      </c>
      <c r="AA56" s="94">
        <v>115</v>
      </c>
      <c r="AB56" s="77" t="s">
        <v>46</v>
      </c>
      <c r="AC56" s="96">
        <v>72.099999999999994</v>
      </c>
      <c r="AD56" s="94">
        <v>116</v>
      </c>
      <c r="AE56" s="77" t="s">
        <v>46</v>
      </c>
      <c r="AF56" s="93">
        <f>AF52</f>
        <v>72.2</v>
      </c>
      <c r="AG56" s="97">
        <v>117</v>
      </c>
      <c r="AH56" s="77" t="s">
        <v>47</v>
      </c>
      <c r="AI56" s="95">
        <v>102</v>
      </c>
      <c r="AJ56" s="687">
        <v>4</v>
      </c>
      <c r="AK56" s="92">
        <v>178</v>
      </c>
      <c r="AL56" s="77" t="s">
        <v>45</v>
      </c>
      <c r="AM56" s="96">
        <v>48.6</v>
      </c>
      <c r="AN56" s="187">
        <v>179</v>
      </c>
      <c r="AO56" s="188" t="s">
        <v>46</v>
      </c>
      <c r="AP56" s="441">
        <v>76.099999999999994</v>
      </c>
      <c r="AQ56" s="231"/>
      <c r="AR56" s="232"/>
      <c r="AS56" s="243"/>
      <c r="AT56" s="94">
        <v>181</v>
      </c>
      <c r="AU56" s="77" t="s">
        <v>46</v>
      </c>
      <c r="AV56" s="96">
        <v>70.099999999999994</v>
      </c>
      <c r="AW56" s="94">
        <v>182</v>
      </c>
      <c r="AX56" s="77" t="s">
        <v>46</v>
      </c>
      <c r="AY56" s="96">
        <v>69.8</v>
      </c>
      <c r="AZ56" s="94">
        <v>183</v>
      </c>
      <c r="BA56" s="77" t="s">
        <v>45</v>
      </c>
      <c r="BB56" s="236">
        <v>45.7</v>
      </c>
    </row>
    <row r="57" spans="1:54" ht="18">
      <c r="A57" s="672"/>
      <c r="B57" s="664"/>
      <c r="C57" s="665"/>
      <c r="D57" s="665"/>
      <c r="E57" s="685"/>
      <c r="F57" s="665"/>
      <c r="G57" s="665"/>
      <c r="H57" s="685"/>
      <c r="I57" s="665"/>
      <c r="J57" s="665"/>
      <c r="K57" s="679"/>
      <c r="L57" s="680"/>
      <c r="M57" s="681"/>
      <c r="N57" s="685"/>
      <c r="O57" s="665"/>
      <c r="P57" s="665"/>
      <c r="Q57" s="685"/>
      <c r="R57" s="665"/>
      <c r="S57" s="665"/>
      <c r="T57" s="653"/>
      <c r="U57" s="654"/>
      <c r="V57" s="654"/>
      <c r="W57" s="648"/>
      <c r="X57" s="665"/>
      <c r="Y57" s="665"/>
      <c r="Z57" s="665"/>
      <c r="AA57" s="685"/>
      <c r="AB57" s="665"/>
      <c r="AC57" s="665"/>
      <c r="AD57" s="685"/>
      <c r="AE57" s="665"/>
      <c r="AF57" s="692"/>
      <c r="AG57" s="665"/>
      <c r="AH57" s="665"/>
      <c r="AI57" s="694"/>
      <c r="AJ57" s="648"/>
      <c r="AK57" s="308"/>
      <c r="AL57" s="305"/>
      <c r="AM57" s="305"/>
      <c r="AN57" s="435"/>
      <c r="AO57" s="436"/>
      <c r="AP57" s="436"/>
      <c r="AQ57" s="695" t="s">
        <v>50</v>
      </c>
      <c r="AR57" s="696"/>
      <c r="AS57" s="696"/>
      <c r="AT57" s="200"/>
      <c r="AU57" s="199"/>
      <c r="AV57" s="199"/>
      <c r="AW57" s="200"/>
      <c r="AX57" s="199"/>
      <c r="AY57" s="199"/>
      <c r="AZ57" s="200"/>
      <c r="BA57" s="199"/>
      <c r="BB57" s="245"/>
    </row>
    <row r="58" spans="1:54">
      <c r="A58" s="672"/>
      <c r="B58" s="201">
        <f>B93</f>
        <v>46000</v>
      </c>
      <c r="C58" s="202"/>
      <c r="D58" s="202">
        <f>B58*D56</f>
        <v>2139000</v>
      </c>
      <c r="E58" s="205">
        <f>E93</f>
        <v>54000</v>
      </c>
      <c r="F58" s="202"/>
      <c r="G58" s="202">
        <f>G56*E58</f>
        <v>2602800</v>
      </c>
      <c r="H58" s="205">
        <f>H93</f>
        <v>51500</v>
      </c>
      <c r="I58" s="202"/>
      <c r="J58" s="202">
        <f>H58*J56</f>
        <v>2338100</v>
      </c>
      <c r="K58" s="679"/>
      <c r="L58" s="680"/>
      <c r="M58" s="681"/>
      <c r="N58" s="205">
        <f>N93</f>
        <v>51000</v>
      </c>
      <c r="O58" s="202"/>
      <c r="P58" s="202">
        <f>N58*P56</f>
        <v>2427600</v>
      </c>
      <c r="Q58" s="205">
        <f>Q93</f>
        <v>45750</v>
      </c>
      <c r="R58" s="202"/>
      <c r="S58" s="202">
        <f>Q58*S56</f>
        <v>3573074.9999999995</v>
      </c>
      <c r="T58" s="538">
        <v>41500</v>
      </c>
      <c r="U58" s="537"/>
      <c r="V58" s="537">
        <f>T58*V56</f>
        <v>2021050.0000000002</v>
      </c>
      <c r="W58" s="648"/>
      <c r="X58" s="657">
        <f>X93</f>
        <v>44000</v>
      </c>
      <c r="Y58" s="657"/>
      <c r="Z58" s="202">
        <f>X58*Z56</f>
        <v>4554000</v>
      </c>
      <c r="AA58" s="205">
        <f>AA93</f>
        <v>48250</v>
      </c>
      <c r="AB58" s="202"/>
      <c r="AC58" s="202">
        <f>AC56*AA58</f>
        <v>3478824.9999999995</v>
      </c>
      <c r="AD58" s="390">
        <f>AD93</f>
        <v>47250</v>
      </c>
      <c r="AE58" s="391"/>
      <c r="AF58" s="78">
        <f>AD58*AF56</f>
        <v>3411450</v>
      </c>
      <c r="AG58" s="657">
        <f>AG93</f>
        <v>44000</v>
      </c>
      <c r="AH58" s="657"/>
      <c r="AI58" s="79">
        <f>AG58*AI56</f>
        <v>4488000</v>
      </c>
      <c r="AJ58" s="648"/>
      <c r="AK58" s="306">
        <f>AK93</f>
        <v>46000</v>
      </c>
      <c r="AL58" s="307"/>
      <c r="AM58" s="307">
        <f>AK58*AM56</f>
        <v>2235600</v>
      </c>
      <c r="AN58" s="411">
        <v>40750</v>
      </c>
      <c r="AO58" s="431"/>
      <c r="AP58" s="431">
        <f>AP56*AN58</f>
        <v>3101075</v>
      </c>
      <c r="AQ58" s="224"/>
      <c r="AR58" s="225"/>
      <c r="AS58" s="225"/>
      <c r="AT58" s="205">
        <f>AT93</f>
        <v>48750</v>
      </c>
      <c r="AU58" s="202"/>
      <c r="AV58" s="202">
        <f>AT58*AV56</f>
        <v>3417374.9999999995</v>
      </c>
      <c r="AW58" s="205">
        <f>AW93</f>
        <v>50250</v>
      </c>
      <c r="AX58" s="202"/>
      <c r="AY58" s="202">
        <f>AW58*AY56</f>
        <v>3507450</v>
      </c>
      <c r="AZ58" s="205">
        <f>AZ93</f>
        <v>47500</v>
      </c>
      <c r="BA58" s="202"/>
      <c r="BB58" s="227">
        <f>AZ58*BB56</f>
        <v>2170750</v>
      </c>
    </row>
    <row r="59" spans="1:54">
      <c r="A59" s="697"/>
      <c r="B59" s="86" t="s">
        <v>13</v>
      </c>
      <c r="C59" s="87"/>
      <c r="D59" s="91" t="s">
        <v>48</v>
      </c>
      <c r="E59" s="89" t="s">
        <v>13</v>
      </c>
      <c r="F59" s="87"/>
      <c r="G59" s="91" t="s">
        <v>48</v>
      </c>
      <c r="H59" s="89" t="s">
        <v>13</v>
      </c>
      <c r="I59" s="87"/>
      <c r="J59" s="91" t="s">
        <v>48</v>
      </c>
      <c r="K59" s="689"/>
      <c r="L59" s="690"/>
      <c r="M59" s="691"/>
      <c r="N59" s="89" t="s">
        <v>13</v>
      </c>
      <c r="O59" s="87"/>
      <c r="P59" s="91" t="s">
        <v>48</v>
      </c>
      <c r="Q59" s="89" t="s">
        <v>13</v>
      </c>
      <c r="R59" s="87"/>
      <c r="S59" s="91" t="s">
        <v>48</v>
      </c>
      <c r="T59" s="289" t="s">
        <v>49</v>
      </c>
      <c r="U59" s="290"/>
      <c r="V59" s="291" t="s">
        <v>48</v>
      </c>
      <c r="W59" s="701"/>
      <c r="X59" s="87" t="s">
        <v>13</v>
      </c>
      <c r="Y59" s="87"/>
      <c r="Z59" s="91" t="s">
        <v>48</v>
      </c>
      <c r="AA59" s="89" t="s">
        <v>13</v>
      </c>
      <c r="AB59" s="87"/>
      <c r="AC59" s="91" t="s">
        <v>48</v>
      </c>
      <c r="AD59" s="89" t="s">
        <v>13</v>
      </c>
      <c r="AE59" s="87"/>
      <c r="AF59" s="88" t="s">
        <v>48</v>
      </c>
      <c r="AG59" s="87" t="s">
        <v>13</v>
      </c>
      <c r="AH59" s="87"/>
      <c r="AI59" s="90" t="s">
        <v>48</v>
      </c>
      <c r="AJ59" s="701"/>
      <c r="AK59" s="86" t="s">
        <v>13</v>
      </c>
      <c r="AL59" s="87"/>
      <c r="AM59" s="91" t="s">
        <v>48</v>
      </c>
      <c r="AN59" s="192" t="s">
        <v>99</v>
      </c>
      <c r="AO59" s="193"/>
      <c r="AP59" s="442" t="s">
        <v>48</v>
      </c>
      <c r="AQ59" s="238"/>
      <c r="AR59" s="239"/>
      <c r="AS59" s="244"/>
      <c r="AT59" s="89" t="s">
        <v>13</v>
      </c>
      <c r="AU59" s="87"/>
      <c r="AV59" s="91" t="s">
        <v>48</v>
      </c>
      <c r="AW59" s="89" t="s">
        <v>13</v>
      </c>
      <c r="AX59" s="87"/>
      <c r="AY59" s="91" t="s">
        <v>48</v>
      </c>
      <c r="AZ59" s="89" t="s">
        <v>13</v>
      </c>
      <c r="BA59" s="87"/>
      <c r="BB59" s="242" t="s">
        <v>48</v>
      </c>
    </row>
    <row r="60" spans="1:54">
      <c r="A60" s="686">
        <v>3</v>
      </c>
      <c r="B60" s="492">
        <v>8</v>
      </c>
      <c r="C60" s="188" t="s">
        <v>45</v>
      </c>
      <c r="D60" s="441">
        <v>46.5</v>
      </c>
      <c r="E60" s="294">
        <v>9</v>
      </c>
      <c r="F60" s="295" t="s">
        <v>45</v>
      </c>
      <c r="G60" s="303">
        <v>46.6</v>
      </c>
      <c r="H60" s="94">
        <v>10</v>
      </c>
      <c r="I60" s="77" t="s">
        <v>45</v>
      </c>
      <c r="J60" s="96">
        <v>45.4</v>
      </c>
      <c r="K60" s="294">
        <v>11</v>
      </c>
      <c r="L60" s="295" t="s">
        <v>45</v>
      </c>
      <c r="M60" s="303">
        <v>44.3</v>
      </c>
      <c r="N60" s="94">
        <v>12</v>
      </c>
      <c r="O60" s="77" t="s">
        <v>45</v>
      </c>
      <c r="P60" s="96">
        <v>46</v>
      </c>
      <c r="Q60" s="94">
        <v>13</v>
      </c>
      <c r="R60" s="77" t="s">
        <v>46</v>
      </c>
      <c r="S60" s="96">
        <v>78.099999999999994</v>
      </c>
      <c r="T60" s="294">
        <v>14</v>
      </c>
      <c r="U60" s="295" t="s">
        <v>45</v>
      </c>
      <c r="V60" s="303">
        <v>48.7</v>
      </c>
      <c r="W60" s="687">
        <v>3</v>
      </c>
      <c r="X60" s="97">
        <v>110</v>
      </c>
      <c r="Y60" s="77" t="s">
        <v>47</v>
      </c>
      <c r="Z60" s="96">
        <v>103.5</v>
      </c>
      <c r="AA60" s="294">
        <v>111</v>
      </c>
      <c r="AB60" s="295" t="s">
        <v>46</v>
      </c>
      <c r="AC60" s="303">
        <v>70.5</v>
      </c>
      <c r="AD60" s="294">
        <v>112</v>
      </c>
      <c r="AE60" s="295" t="s">
        <v>46</v>
      </c>
      <c r="AF60" s="296">
        <v>70.599999999999994</v>
      </c>
      <c r="AG60" s="97">
        <v>113</v>
      </c>
      <c r="AH60" s="77" t="s">
        <v>47</v>
      </c>
      <c r="AI60" s="95">
        <v>102</v>
      </c>
      <c r="AJ60" s="687">
        <v>3</v>
      </c>
      <c r="AK60" s="492">
        <v>172</v>
      </c>
      <c r="AL60" s="188" t="s">
        <v>45</v>
      </c>
      <c r="AM60" s="441">
        <v>48.6</v>
      </c>
      <c r="AN60" s="294">
        <v>173</v>
      </c>
      <c r="AO60" s="295" t="s">
        <v>46</v>
      </c>
      <c r="AP60" s="303">
        <v>76.099999999999994</v>
      </c>
      <c r="AQ60" s="294">
        <v>174</v>
      </c>
      <c r="AR60" s="295" t="s">
        <v>45</v>
      </c>
      <c r="AS60" s="303">
        <v>46.7</v>
      </c>
      <c r="AT60" s="94">
        <v>175</v>
      </c>
      <c r="AU60" s="77" t="s">
        <v>46</v>
      </c>
      <c r="AV60" s="96">
        <v>68.7</v>
      </c>
      <c r="AW60" s="94">
        <v>176</v>
      </c>
      <c r="AX60" s="77" t="s">
        <v>46</v>
      </c>
      <c r="AY60" s="96">
        <v>68.2</v>
      </c>
      <c r="AZ60" s="187">
        <v>177</v>
      </c>
      <c r="BA60" s="188" t="s">
        <v>45</v>
      </c>
      <c r="BB60" s="455">
        <v>45.7</v>
      </c>
    </row>
    <row r="61" spans="1:54">
      <c r="A61" s="672"/>
      <c r="B61" s="688"/>
      <c r="C61" s="662"/>
      <c r="D61" s="662"/>
      <c r="E61" s="653"/>
      <c r="F61" s="654"/>
      <c r="G61" s="654"/>
      <c r="H61" s="685"/>
      <c r="I61" s="665"/>
      <c r="J61" s="665"/>
      <c r="K61" s="653"/>
      <c r="L61" s="654"/>
      <c r="M61" s="654"/>
      <c r="N61" s="685"/>
      <c r="O61" s="665"/>
      <c r="P61" s="665"/>
      <c r="Q61" s="685"/>
      <c r="R61" s="665"/>
      <c r="S61" s="665"/>
      <c r="T61" s="653"/>
      <c r="U61" s="654"/>
      <c r="V61" s="654"/>
      <c r="W61" s="648"/>
      <c r="X61" s="665"/>
      <c r="Y61" s="665"/>
      <c r="Z61" s="665"/>
      <c r="AA61" s="653"/>
      <c r="AB61" s="654"/>
      <c r="AC61" s="654"/>
      <c r="AD61" s="653"/>
      <c r="AE61" s="654"/>
      <c r="AF61" s="693"/>
      <c r="AG61" s="665"/>
      <c r="AH61" s="665"/>
      <c r="AI61" s="694"/>
      <c r="AJ61" s="648"/>
      <c r="AK61" s="541"/>
      <c r="AL61" s="540"/>
      <c r="AM61" s="540"/>
      <c r="AN61" s="301"/>
      <c r="AO61" s="302"/>
      <c r="AP61" s="302"/>
      <c r="AQ61" s="374"/>
      <c r="AR61" s="371"/>
      <c r="AS61" s="371"/>
      <c r="AT61" s="200"/>
      <c r="AU61" s="199"/>
      <c r="AV61" s="199"/>
      <c r="AW61" s="200"/>
      <c r="AX61" s="199"/>
      <c r="AY61" s="199"/>
      <c r="AZ61" s="452"/>
      <c r="BA61" s="453"/>
      <c r="BB61" s="454"/>
    </row>
    <row r="62" spans="1:54">
      <c r="A62" s="672"/>
      <c r="B62" s="493">
        <v>40500</v>
      </c>
      <c r="C62" s="487"/>
      <c r="D62" s="487">
        <f>B62*D60</f>
        <v>1883250</v>
      </c>
      <c r="E62" s="426">
        <v>44500</v>
      </c>
      <c r="F62" s="425"/>
      <c r="G62" s="425">
        <f>G60*E62</f>
        <v>2073700</v>
      </c>
      <c r="H62" s="205">
        <f>H93</f>
        <v>51500</v>
      </c>
      <c r="I62" s="202"/>
      <c r="J62" s="202">
        <f>H62*J60</f>
        <v>2338100</v>
      </c>
      <c r="K62" s="534">
        <v>44500</v>
      </c>
      <c r="L62" s="533"/>
      <c r="M62" s="533">
        <f>K62*M60</f>
        <v>1971349.9999999998</v>
      </c>
      <c r="N62" s="409">
        <f>N93</f>
        <v>51000</v>
      </c>
      <c r="O62" s="410"/>
      <c r="P62" s="410">
        <f>N62*P60</f>
        <v>2346000</v>
      </c>
      <c r="Q62" s="205">
        <f>Q93</f>
        <v>45750</v>
      </c>
      <c r="R62" s="202"/>
      <c r="S62" s="202">
        <f>Q62*S60</f>
        <v>3573074.9999999995</v>
      </c>
      <c r="T62" s="458">
        <v>39500</v>
      </c>
      <c r="U62" s="457"/>
      <c r="V62" s="457">
        <f>T62*V60</f>
        <v>1923650</v>
      </c>
      <c r="W62" s="648"/>
      <c r="X62" s="657">
        <f>X93</f>
        <v>44000</v>
      </c>
      <c r="Y62" s="657"/>
      <c r="Z62" s="202">
        <f>X62*Z60</f>
        <v>4554000</v>
      </c>
      <c r="AA62" s="515">
        <v>41250</v>
      </c>
      <c r="AB62" s="514"/>
      <c r="AC62" s="514">
        <f>AC60*AA62</f>
        <v>2908125</v>
      </c>
      <c r="AD62" s="345">
        <v>38250</v>
      </c>
      <c r="AE62" s="344"/>
      <c r="AF62" s="298">
        <f>AD62*AF60</f>
        <v>2700450</v>
      </c>
      <c r="AG62" s="657">
        <f>AG93</f>
        <v>44000</v>
      </c>
      <c r="AH62" s="657"/>
      <c r="AI62" s="79">
        <f>AG62*AI60</f>
        <v>4488000</v>
      </c>
      <c r="AJ62" s="648"/>
      <c r="AK62" s="493">
        <v>41500</v>
      </c>
      <c r="AL62" s="539"/>
      <c r="AM62" s="539">
        <f>AK62*AM60</f>
        <v>2016900</v>
      </c>
      <c r="AN62" s="274">
        <v>39250</v>
      </c>
      <c r="AO62" s="275"/>
      <c r="AP62" s="275">
        <f>AP60*AN62</f>
        <v>2986925</v>
      </c>
      <c r="AQ62" s="375">
        <v>40500</v>
      </c>
      <c r="AR62" s="373"/>
      <c r="AS62" s="373">
        <f>AQ62*AS60</f>
        <v>1891350</v>
      </c>
      <c r="AT62" s="205">
        <f>AT93</f>
        <v>48750</v>
      </c>
      <c r="AU62" s="202"/>
      <c r="AV62" s="202">
        <f>AT62*AV60</f>
        <v>3349125</v>
      </c>
      <c r="AW62" s="205">
        <f>AW93</f>
        <v>50250</v>
      </c>
      <c r="AX62" s="202"/>
      <c r="AY62" s="202">
        <f>AW62*AY60</f>
        <v>3427050</v>
      </c>
      <c r="AZ62" s="411">
        <v>41500</v>
      </c>
      <c r="BA62" s="431"/>
      <c r="BB62" s="438">
        <f>AZ62*BB60</f>
        <v>1896550.0000000002</v>
      </c>
    </row>
    <row r="63" spans="1:54" ht="15.75" thickBot="1">
      <c r="A63" s="673"/>
      <c r="B63" s="494" t="s">
        <v>99</v>
      </c>
      <c r="C63" s="448"/>
      <c r="D63" s="495" t="s">
        <v>48</v>
      </c>
      <c r="E63" s="276" t="s">
        <v>49</v>
      </c>
      <c r="F63" s="277"/>
      <c r="G63" s="278" t="s">
        <v>48</v>
      </c>
      <c r="H63" s="83" t="s">
        <v>13</v>
      </c>
      <c r="I63" s="81"/>
      <c r="J63" s="100" t="s">
        <v>48</v>
      </c>
      <c r="K63" s="276" t="s">
        <v>49</v>
      </c>
      <c r="L63" s="277"/>
      <c r="M63" s="278" t="s">
        <v>48</v>
      </c>
      <c r="N63" s="83" t="s">
        <v>13</v>
      </c>
      <c r="O63" s="81"/>
      <c r="P63" s="100" t="s">
        <v>48</v>
      </c>
      <c r="Q63" s="83" t="s">
        <v>13</v>
      </c>
      <c r="R63" s="81"/>
      <c r="S63" s="100" t="s">
        <v>48</v>
      </c>
      <c r="T63" s="276" t="s">
        <v>49</v>
      </c>
      <c r="U63" s="277"/>
      <c r="V63" s="278" t="s">
        <v>48</v>
      </c>
      <c r="W63" s="675"/>
      <c r="X63" s="81" t="s">
        <v>13</v>
      </c>
      <c r="Y63" s="81"/>
      <c r="Z63" s="100" t="s">
        <v>48</v>
      </c>
      <c r="AA63" s="276" t="s">
        <v>49</v>
      </c>
      <c r="AB63" s="277"/>
      <c r="AC63" s="278" t="s">
        <v>48</v>
      </c>
      <c r="AD63" s="276" t="s">
        <v>49</v>
      </c>
      <c r="AE63" s="277"/>
      <c r="AF63" s="300" t="s">
        <v>48</v>
      </c>
      <c r="AG63" s="81" t="s">
        <v>13</v>
      </c>
      <c r="AH63" s="81"/>
      <c r="AI63" s="84" t="s">
        <v>48</v>
      </c>
      <c r="AJ63" s="675"/>
      <c r="AK63" s="494" t="s">
        <v>88</v>
      </c>
      <c r="AL63" s="448"/>
      <c r="AM63" s="495" t="s">
        <v>48</v>
      </c>
      <c r="AN63" s="276" t="s">
        <v>49</v>
      </c>
      <c r="AO63" s="277"/>
      <c r="AP63" s="278" t="s">
        <v>48</v>
      </c>
      <c r="AQ63" s="276" t="s">
        <v>49</v>
      </c>
      <c r="AR63" s="277"/>
      <c r="AS63" s="278" t="s">
        <v>48</v>
      </c>
      <c r="AT63" s="83" t="s">
        <v>13</v>
      </c>
      <c r="AU63" s="81"/>
      <c r="AV63" s="100" t="s">
        <v>48</v>
      </c>
      <c r="AW63" s="83" t="s">
        <v>13</v>
      </c>
      <c r="AX63" s="81"/>
      <c r="AY63" s="100" t="s">
        <v>48</v>
      </c>
      <c r="AZ63" s="447" t="s">
        <v>99</v>
      </c>
      <c r="BA63" s="448"/>
      <c r="BB63" s="456" t="s">
        <v>48</v>
      </c>
    </row>
    <row r="64" spans="1:54" ht="15.75" thickTop="1">
      <c r="A64" s="671">
        <v>2</v>
      </c>
      <c r="B64" s="333">
        <v>1</v>
      </c>
      <c r="C64" s="272" t="s">
        <v>45</v>
      </c>
      <c r="D64" s="273">
        <v>46.5</v>
      </c>
      <c r="E64" s="213">
        <v>2</v>
      </c>
      <c r="F64" s="214" t="s">
        <v>45</v>
      </c>
      <c r="G64" s="250">
        <f>'[2]Прайс кв.'!M3</f>
        <v>46.5</v>
      </c>
      <c r="H64" s="271">
        <v>3</v>
      </c>
      <c r="I64" s="272" t="s">
        <v>45</v>
      </c>
      <c r="J64" s="273">
        <v>45.4</v>
      </c>
      <c r="K64" s="213">
        <v>4</v>
      </c>
      <c r="L64" s="214" t="s">
        <v>45</v>
      </c>
      <c r="M64" s="250">
        <v>44.3</v>
      </c>
      <c r="N64" s="271">
        <v>5</v>
      </c>
      <c r="O64" s="272" t="s">
        <v>45</v>
      </c>
      <c r="P64" s="273">
        <v>46</v>
      </c>
      <c r="Q64" s="216">
        <v>6</v>
      </c>
      <c r="R64" s="217" t="s">
        <v>46</v>
      </c>
      <c r="S64" s="219">
        <v>78.099999999999994</v>
      </c>
      <c r="T64" s="405">
        <v>7</v>
      </c>
      <c r="U64" s="406" t="s">
        <v>45</v>
      </c>
      <c r="V64" s="449">
        <v>48.7</v>
      </c>
      <c r="W64" s="674">
        <v>2</v>
      </c>
      <c r="X64" s="222">
        <v>106</v>
      </c>
      <c r="Y64" s="217" t="s">
        <v>47</v>
      </c>
      <c r="Z64" s="219">
        <v>103.5</v>
      </c>
      <c r="AA64" s="213">
        <v>107</v>
      </c>
      <c r="AB64" s="214" t="s">
        <v>46</v>
      </c>
      <c r="AC64" s="250">
        <v>70.5</v>
      </c>
      <c r="AD64" s="213">
        <v>108</v>
      </c>
      <c r="AE64" s="214" t="s">
        <v>46</v>
      </c>
      <c r="AF64" s="215">
        <v>70.599999999999994</v>
      </c>
      <c r="AG64" s="309">
        <v>109</v>
      </c>
      <c r="AH64" s="272" t="s">
        <v>47</v>
      </c>
      <c r="AI64" s="310">
        <v>102</v>
      </c>
      <c r="AJ64" s="674">
        <v>2</v>
      </c>
      <c r="AK64" s="333">
        <v>166</v>
      </c>
      <c r="AL64" s="272" t="s">
        <v>45</v>
      </c>
      <c r="AM64" s="273">
        <v>48.6</v>
      </c>
      <c r="AN64" s="271">
        <v>167</v>
      </c>
      <c r="AO64" s="272" t="s">
        <v>46</v>
      </c>
      <c r="AP64" s="273">
        <v>76.099999999999994</v>
      </c>
      <c r="AQ64" s="213">
        <v>168</v>
      </c>
      <c r="AR64" s="214" t="s">
        <v>45</v>
      </c>
      <c r="AS64" s="215">
        <v>46.7</v>
      </c>
      <c r="AT64" s="465">
        <v>169</v>
      </c>
      <c r="AU64" s="406" t="s">
        <v>46</v>
      </c>
      <c r="AV64" s="449">
        <v>68.7</v>
      </c>
      <c r="AW64" s="676" t="s">
        <v>78</v>
      </c>
      <c r="AX64" s="677"/>
      <c r="AY64" s="678"/>
      <c r="AZ64" s="271">
        <v>171</v>
      </c>
      <c r="BA64" s="272" t="s">
        <v>45</v>
      </c>
      <c r="BB64" s="330">
        <v>45.7</v>
      </c>
    </row>
    <row r="65" spans="1:54">
      <c r="A65" s="672"/>
      <c r="B65" s="670"/>
      <c r="C65" s="654"/>
      <c r="D65" s="654"/>
      <c r="E65" s="666"/>
      <c r="F65" s="667"/>
      <c r="G65" s="667"/>
      <c r="H65" s="653"/>
      <c r="I65" s="654"/>
      <c r="J65" s="654"/>
      <c r="K65" s="666"/>
      <c r="L65" s="667"/>
      <c r="M65" s="667"/>
      <c r="N65" s="653"/>
      <c r="O65" s="654"/>
      <c r="P65" s="654"/>
      <c r="Q65" s="685"/>
      <c r="R65" s="665"/>
      <c r="S65" s="665"/>
      <c r="T65" s="661"/>
      <c r="U65" s="662"/>
      <c r="V65" s="663"/>
      <c r="W65" s="648"/>
      <c r="X65" s="664"/>
      <c r="Y65" s="665"/>
      <c r="Z65" s="665"/>
      <c r="AA65" s="666"/>
      <c r="AB65" s="667"/>
      <c r="AC65" s="667"/>
      <c r="AD65" s="666"/>
      <c r="AE65" s="667"/>
      <c r="AF65" s="668"/>
      <c r="AG65" s="654"/>
      <c r="AH65" s="654"/>
      <c r="AI65" s="669"/>
      <c r="AJ65" s="648"/>
      <c r="AK65" s="670"/>
      <c r="AL65" s="654"/>
      <c r="AM65" s="654"/>
      <c r="AN65" s="653"/>
      <c r="AO65" s="654"/>
      <c r="AP65" s="654"/>
      <c r="AQ65" s="666"/>
      <c r="AR65" s="667"/>
      <c r="AS65" s="668"/>
      <c r="AT65" s="662"/>
      <c r="AU65" s="662"/>
      <c r="AV65" s="663"/>
      <c r="AW65" s="679"/>
      <c r="AX65" s="680"/>
      <c r="AY65" s="681"/>
      <c r="AZ65" s="653"/>
      <c r="BA65" s="654"/>
      <c r="BB65" s="655"/>
    </row>
    <row r="66" spans="1:54">
      <c r="A66" s="672"/>
      <c r="B66" s="348">
        <v>37500</v>
      </c>
      <c r="C66" s="346"/>
      <c r="D66" s="346">
        <f>B66*D64</f>
        <v>1743750</v>
      </c>
      <c r="E66" s="224">
        <v>38000</v>
      </c>
      <c r="F66" s="225"/>
      <c r="G66" s="225">
        <f>G64*E66</f>
        <v>1767000</v>
      </c>
      <c r="H66" s="347">
        <v>37000</v>
      </c>
      <c r="I66" s="346"/>
      <c r="J66" s="346">
        <f>H66*J64</f>
        <v>1679800</v>
      </c>
      <c r="K66" s="224">
        <v>35250</v>
      </c>
      <c r="L66" s="225"/>
      <c r="M66" s="225">
        <f>K66*M64</f>
        <v>1561575</v>
      </c>
      <c r="N66" s="274">
        <v>37000</v>
      </c>
      <c r="O66" s="275"/>
      <c r="P66" s="275">
        <f>N66*P64</f>
        <v>1702000</v>
      </c>
      <c r="Q66" s="205">
        <f>Q91</f>
        <v>43750</v>
      </c>
      <c r="R66" s="202"/>
      <c r="S66" s="202">
        <f>Q66*S64</f>
        <v>3416874.9999999995</v>
      </c>
      <c r="T66" s="411">
        <v>37500</v>
      </c>
      <c r="U66" s="431"/>
      <c r="V66" s="450">
        <f>T66*V64</f>
        <v>1826250</v>
      </c>
      <c r="W66" s="648"/>
      <c r="X66" s="656">
        <f>X91</f>
        <v>43250</v>
      </c>
      <c r="Y66" s="657"/>
      <c r="Z66" s="202">
        <f>X66*Z64</f>
        <v>4476375</v>
      </c>
      <c r="AA66" s="224">
        <v>34750</v>
      </c>
      <c r="AB66" s="225"/>
      <c r="AC66" s="225">
        <f>AC64*AA66</f>
        <v>2449875</v>
      </c>
      <c r="AD66" s="224">
        <v>35500</v>
      </c>
      <c r="AE66" s="225"/>
      <c r="AF66" s="226">
        <f>AD66*AF64</f>
        <v>2506300</v>
      </c>
      <c r="AG66" s="658">
        <v>34250</v>
      </c>
      <c r="AH66" s="658"/>
      <c r="AI66" s="311">
        <f>AG66*AI64</f>
        <v>3493500</v>
      </c>
      <c r="AJ66" s="648"/>
      <c r="AK66" s="659">
        <v>36000</v>
      </c>
      <c r="AL66" s="658"/>
      <c r="AM66" s="328">
        <f>AK66*AM64</f>
        <v>1749600</v>
      </c>
      <c r="AN66" s="536">
        <v>40250</v>
      </c>
      <c r="AO66" s="535"/>
      <c r="AP66" s="535">
        <f>AP64*AN66</f>
        <v>3063025</v>
      </c>
      <c r="AQ66" s="224">
        <v>36000</v>
      </c>
      <c r="AR66" s="225"/>
      <c r="AS66" s="226">
        <f>AQ66*AS64</f>
        <v>1681200</v>
      </c>
      <c r="AT66" s="660">
        <v>41250</v>
      </c>
      <c r="AU66" s="660"/>
      <c r="AV66" s="450">
        <f>AT66*AV64</f>
        <v>2833875</v>
      </c>
      <c r="AW66" s="679"/>
      <c r="AX66" s="680"/>
      <c r="AY66" s="681"/>
      <c r="AZ66" s="329">
        <v>37000</v>
      </c>
      <c r="BA66" s="328"/>
      <c r="BB66" s="331">
        <f>AZ66*BB64</f>
        <v>1690900</v>
      </c>
    </row>
    <row r="67" spans="1:54" ht="15.75" thickBot="1">
      <c r="A67" s="673"/>
      <c r="B67" s="334" t="s">
        <v>49</v>
      </c>
      <c r="C67" s="277"/>
      <c r="D67" s="278" t="s">
        <v>48</v>
      </c>
      <c r="E67" s="251" t="s">
        <v>49</v>
      </c>
      <c r="F67" s="247"/>
      <c r="G67" s="248" t="s">
        <v>48</v>
      </c>
      <c r="H67" s="276" t="s">
        <v>49</v>
      </c>
      <c r="I67" s="277"/>
      <c r="J67" s="278" t="s">
        <v>48</v>
      </c>
      <c r="K67" s="251" t="s">
        <v>49</v>
      </c>
      <c r="L67" s="247"/>
      <c r="M67" s="248" t="s">
        <v>48</v>
      </c>
      <c r="N67" s="276" t="s">
        <v>49</v>
      </c>
      <c r="O67" s="277"/>
      <c r="P67" s="278" t="s">
        <v>48</v>
      </c>
      <c r="Q67" s="83" t="s">
        <v>13</v>
      </c>
      <c r="R67" s="81"/>
      <c r="S67" s="100" t="s">
        <v>48</v>
      </c>
      <c r="T67" s="447" t="s">
        <v>99</v>
      </c>
      <c r="U67" s="448"/>
      <c r="V67" s="451" t="s">
        <v>48</v>
      </c>
      <c r="W67" s="675"/>
      <c r="X67" s="80" t="s">
        <v>13</v>
      </c>
      <c r="Y67" s="81"/>
      <c r="Z67" s="100" t="s">
        <v>48</v>
      </c>
      <c r="AA67" s="251" t="s">
        <v>49</v>
      </c>
      <c r="AB67" s="247"/>
      <c r="AC67" s="248" t="s">
        <v>48</v>
      </c>
      <c r="AD67" s="251" t="s">
        <v>49</v>
      </c>
      <c r="AE67" s="247"/>
      <c r="AF67" s="252" t="s">
        <v>48</v>
      </c>
      <c r="AG67" s="277" t="s">
        <v>49</v>
      </c>
      <c r="AH67" s="277"/>
      <c r="AI67" s="312" t="s">
        <v>48</v>
      </c>
      <c r="AJ67" s="675"/>
      <c r="AK67" s="334" t="s">
        <v>49</v>
      </c>
      <c r="AL67" s="277"/>
      <c r="AM67" s="278" t="s">
        <v>48</v>
      </c>
      <c r="AN67" s="276" t="s">
        <v>49</v>
      </c>
      <c r="AO67" s="277"/>
      <c r="AP67" s="278" t="s">
        <v>48</v>
      </c>
      <c r="AQ67" s="251" t="s">
        <v>49</v>
      </c>
      <c r="AR67" s="247"/>
      <c r="AS67" s="252" t="s">
        <v>48</v>
      </c>
      <c r="AT67" s="448" t="s">
        <v>99</v>
      </c>
      <c r="AU67" s="448"/>
      <c r="AV67" s="451" t="s">
        <v>48</v>
      </c>
      <c r="AW67" s="682"/>
      <c r="AX67" s="683"/>
      <c r="AY67" s="684"/>
      <c r="AZ67" s="276" t="s">
        <v>49</v>
      </c>
      <c r="BA67" s="277"/>
      <c r="BB67" s="332" t="s">
        <v>48</v>
      </c>
    </row>
    <row r="68" spans="1:54" ht="15.75" thickTop="1">
      <c r="A68" s="646">
        <v>1</v>
      </c>
      <c r="B68" s="101"/>
      <c r="C68" s="198"/>
      <c r="D68" s="102"/>
      <c r="E68" s="103"/>
      <c r="F68" s="198"/>
      <c r="G68" s="102"/>
      <c r="H68" s="103"/>
      <c r="I68" s="198"/>
      <c r="J68" s="102"/>
      <c r="K68" s="103"/>
      <c r="L68" s="198"/>
      <c r="M68" s="102"/>
      <c r="N68" s="103"/>
      <c r="O68" s="198"/>
      <c r="P68" s="102"/>
      <c r="Q68" s="103"/>
      <c r="R68" s="198"/>
      <c r="S68" s="102"/>
      <c r="T68" s="103"/>
      <c r="U68" s="198"/>
      <c r="V68" s="104"/>
      <c r="W68" s="648">
        <v>1</v>
      </c>
      <c r="X68" s="105"/>
      <c r="Y68" s="198"/>
      <c r="Z68" s="102"/>
      <c r="AA68" s="103"/>
      <c r="AB68" s="198"/>
      <c r="AC68" s="102"/>
      <c r="AD68" s="103"/>
      <c r="AE68" s="198"/>
      <c r="AF68" s="102"/>
      <c r="AG68" s="103"/>
      <c r="AH68" s="198"/>
      <c r="AI68" s="104"/>
      <c r="AJ68" s="648">
        <v>1</v>
      </c>
      <c r="AK68" s="105"/>
      <c r="AL68" s="198"/>
      <c r="AM68" s="102"/>
      <c r="AN68" s="103"/>
      <c r="AO68" s="198"/>
      <c r="AP68" s="102"/>
      <c r="AQ68" s="103"/>
      <c r="AR68" s="198"/>
      <c r="AS68" s="102"/>
      <c r="AT68" s="103"/>
      <c r="AU68" s="198"/>
      <c r="AV68" s="102"/>
      <c r="AW68" s="103"/>
      <c r="AX68" s="198"/>
      <c r="AY68" s="102"/>
      <c r="AZ68" s="103"/>
      <c r="BA68" s="198"/>
      <c r="BB68" s="104"/>
    </row>
    <row r="69" spans="1:54">
      <c r="A69" s="646"/>
      <c r="B69" s="650"/>
      <c r="C69" s="639"/>
      <c r="D69" s="639"/>
      <c r="E69" s="640"/>
      <c r="F69" s="639"/>
      <c r="G69" s="639"/>
      <c r="H69" s="640"/>
      <c r="I69" s="639"/>
      <c r="J69" s="639"/>
      <c r="K69" s="640"/>
      <c r="L69" s="639"/>
      <c r="M69" s="639"/>
      <c r="N69" s="640"/>
      <c r="O69" s="639"/>
      <c r="P69" s="639"/>
      <c r="Q69" s="640"/>
      <c r="R69" s="639"/>
      <c r="S69" s="639"/>
      <c r="T69" s="640"/>
      <c r="U69" s="639"/>
      <c r="V69" s="645"/>
      <c r="W69" s="648"/>
      <c r="X69" s="639"/>
      <c r="Y69" s="639"/>
      <c r="Z69" s="639"/>
      <c r="AA69" s="640"/>
      <c r="AB69" s="639"/>
      <c r="AC69" s="639"/>
      <c r="AD69" s="640"/>
      <c r="AE69" s="639"/>
      <c r="AF69" s="639"/>
      <c r="AG69" s="640"/>
      <c r="AH69" s="639"/>
      <c r="AI69" s="645"/>
      <c r="AJ69" s="648"/>
      <c r="AK69" s="639"/>
      <c r="AL69" s="639"/>
      <c r="AM69" s="639"/>
      <c r="AN69" s="640"/>
      <c r="AO69" s="639"/>
      <c r="AP69" s="639"/>
      <c r="AQ69" s="640"/>
      <c r="AR69" s="639"/>
      <c r="AS69" s="639"/>
      <c r="AT69" s="640"/>
      <c r="AU69" s="639"/>
      <c r="AV69" s="639"/>
      <c r="AW69" s="640"/>
      <c r="AX69" s="639"/>
      <c r="AY69" s="639"/>
      <c r="AZ69" s="640"/>
      <c r="BA69" s="639"/>
      <c r="BB69" s="645"/>
    </row>
    <row r="70" spans="1:54">
      <c r="A70" s="646"/>
      <c r="B70" s="652"/>
      <c r="C70" s="642"/>
      <c r="D70" s="196"/>
      <c r="E70" s="641"/>
      <c r="F70" s="642"/>
      <c r="G70" s="196"/>
      <c r="H70" s="641"/>
      <c r="I70" s="642"/>
      <c r="J70" s="196"/>
      <c r="K70" s="641"/>
      <c r="L70" s="642"/>
      <c r="M70" s="196"/>
      <c r="N70" s="641"/>
      <c r="O70" s="642"/>
      <c r="P70" s="196"/>
      <c r="Q70" s="641"/>
      <c r="R70" s="642"/>
      <c r="S70" s="196"/>
      <c r="T70" s="641"/>
      <c r="U70" s="642"/>
      <c r="V70" s="106"/>
      <c r="W70" s="648"/>
      <c r="X70" s="642"/>
      <c r="Y70" s="642"/>
      <c r="Z70" s="196"/>
      <c r="AA70" s="641"/>
      <c r="AB70" s="642"/>
      <c r="AC70" s="196"/>
      <c r="AD70" s="641"/>
      <c r="AE70" s="642"/>
      <c r="AF70" s="196"/>
      <c r="AG70" s="641"/>
      <c r="AH70" s="642"/>
      <c r="AI70" s="106"/>
      <c r="AJ70" s="648"/>
      <c r="AK70" s="642"/>
      <c r="AL70" s="642"/>
      <c r="AM70" s="196"/>
      <c r="AN70" s="641"/>
      <c r="AO70" s="642"/>
      <c r="AP70" s="196"/>
      <c r="AQ70" s="641"/>
      <c r="AR70" s="642"/>
      <c r="AS70" s="196"/>
      <c r="AT70" s="641"/>
      <c r="AU70" s="642"/>
      <c r="AV70" s="196"/>
      <c r="AW70" s="641"/>
      <c r="AX70" s="642"/>
      <c r="AY70" s="196"/>
      <c r="AZ70" s="641"/>
      <c r="BA70" s="642"/>
      <c r="BB70" s="106"/>
    </row>
    <row r="71" spans="1:54" ht="15.75" thickBot="1">
      <c r="A71" s="647"/>
      <c r="B71" s="651"/>
      <c r="C71" s="643"/>
      <c r="D71" s="197"/>
      <c r="E71" s="644"/>
      <c r="F71" s="643"/>
      <c r="G71" s="197"/>
      <c r="H71" s="644"/>
      <c r="I71" s="643"/>
      <c r="J71" s="197"/>
      <c r="K71" s="644"/>
      <c r="L71" s="643"/>
      <c r="M71" s="197"/>
      <c r="N71" s="644"/>
      <c r="O71" s="643"/>
      <c r="P71" s="197"/>
      <c r="Q71" s="644"/>
      <c r="R71" s="643"/>
      <c r="S71" s="197"/>
      <c r="T71" s="644"/>
      <c r="U71" s="643"/>
      <c r="V71" s="107"/>
      <c r="W71" s="649"/>
      <c r="X71" s="643"/>
      <c r="Y71" s="643"/>
      <c r="Z71" s="197"/>
      <c r="AA71" s="644"/>
      <c r="AB71" s="643"/>
      <c r="AC71" s="197"/>
      <c r="AD71" s="644"/>
      <c r="AE71" s="643"/>
      <c r="AF71" s="197"/>
      <c r="AG71" s="644"/>
      <c r="AH71" s="643"/>
      <c r="AI71" s="107"/>
      <c r="AJ71" s="649"/>
      <c r="AK71" s="643"/>
      <c r="AL71" s="643"/>
      <c r="AM71" s="197"/>
      <c r="AN71" s="644"/>
      <c r="AO71" s="643"/>
      <c r="AP71" s="197"/>
      <c r="AQ71" s="644"/>
      <c r="AR71" s="643"/>
      <c r="AS71" s="197"/>
      <c r="AT71" s="644"/>
      <c r="AU71" s="643"/>
      <c r="AV71" s="197"/>
      <c r="AW71" s="644"/>
      <c r="AX71" s="643"/>
      <c r="AY71" s="197"/>
      <c r="AZ71" s="644"/>
      <c r="BA71" s="643"/>
      <c r="BB71" s="107"/>
    </row>
    <row r="72" spans="1:54" ht="14.25" customHeight="1" thickBot="1">
      <c r="A72" s="108" t="s">
        <v>51</v>
      </c>
      <c r="B72" s="636">
        <v>1</v>
      </c>
      <c r="C72" s="637"/>
      <c r="D72" s="638"/>
      <c r="E72" s="636">
        <v>2</v>
      </c>
      <c r="F72" s="637"/>
      <c r="G72" s="638"/>
      <c r="H72" s="636">
        <v>3</v>
      </c>
      <c r="I72" s="637"/>
      <c r="J72" s="638"/>
      <c r="K72" s="636">
        <v>4</v>
      </c>
      <c r="L72" s="637"/>
      <c r="M72" s="638"/>
      <c r="N72" s="636">
        <v>5</v>
      </c>
      <c r="O72" s="637"/>
      <c r="P72" s="638"/>
      <c r="Q72" s="636">
        <v>6</v>
      </c>
      <c r="R72" s="637"/>
      <c r="S72" s="638"/>
      <c r="T72" s="636">
        <v>7</v>
      </c>
      <c r="U72" s="637"/>
      <c r="V72" s="638"/>
      <c r="W72" s="109"/>
      <c r="X72" s="636">
        <v>8</v>
      </c>
      <c r="Y72" s="637"/>
      <c r="Z72" s="638"/>
      <c r="AA72" s="636">
        <v>9</v>
      </c>
      <c r="AB72" s="637"/>
      <c r="AC72" s="638"/>
      <c r="AD72" s="636">
        <v>10</v>
      </c>
      <c r="AE72" s="637"/>
      <c r="AF72" s="638"/>
      <c r="AG72" s="636">
        <v>11</v>
      </c>
      <c r="AH72" s="637"/>
      <c r="AI72" s="638"/>
      <c r="AJ72" s="109"/>
      <c r="AK72" s="636">
        <v>12</v>
      </c>
      <c r="AL72" s="637"/>
      <c r="AM72" s="638"/>
      <c r="AN72" s="636">
        <v>13</v>
      </c>
      <c r="AO72" s="637"/>
      <c r="AP72" s="638"/>
      <c r="AQ72" s="636">
        <v>14</v>
      </c>
      <c r="AR72" s="637"/>
      <c r="AS72" s="638"/>
      <c r="AT72" s="636">
        <v>15</v>
      </c>
      <c r="AU72" s="637"/>
      <c r="AV72" s="638"/>
      <c r="AW72" s="636">
        <v>16</v>
      </c>
      <c r="AX72" s="637"/>
      <c r="AY72" s="638"/>
      <c r="AZ72" s="636">
        <v>17</v>
      </c>
      <c r="BA72" s="637"/>
      <c r="BB72" s="638"/>
    </row>
    <row r="73" spans="1:54" ht="13.5" hidden="1" customHeight="1">
      <c r="A73" s="110"/>
      <c r="T73" s="110"/>
      <c r="U73" s="110"/>
      <c r="V73" s="110"/>
    </row>
    <row r="74" spans="1:54" ht="22.5" hidden="1">
      <c r="A74" s="111" t="s">
        <v>95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</row>
    <row r="75" spans="1:54" ht="16.5" hidden="1" thickBo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</row>
    <row r="76" spans="1:54" hidden="1">
      <c r="A76" s="112" t="s">
        <v>52</v>
      </c>
      <c r="B76" s="605">
        <v>40000</v>
      </c>
      <c r="C76" s="606"/>
      <c r="D76" s="607"/>
      <c r="E76" s="591"/>
      <c r="F76" s="592"/>
      <c r="G76" s="593"/>
      <c r="H76" s="582">
        <v>40000</v>
      </c>
      <c r="I76" s="583"/>
      <c r="J76" s="584"/>
      <c r="K76" s="591"/>
      <c r="L76" s="592"/>
      <c r="M76" s="593"/>
      <c r="N76" s="582">
        <v>41000</v>
      </c>
      <c r="O76" s="583"/>
      <c r="P76" s="584"/>
      <c r="Q76" s="582">
        <v>39250</v>
      </c>
      <c r="R76" s="583"/>
      <c r="S76" s="584"/>
      <c r="T76" s="582">
        <v>39000</v>
      </c>
      <c r="U76" s="583"/>
      <c r="V76" s="584"/>
      <c r="W76" s="603"/>
      <c r="X76" s="582">
        <v>38250</v>
      </c>
      <c r="Y76" s="583"/>
      <c r="Z76" s="584"/>
      <c r="AA76" s="591"/>
      <c r="AB76" s="592"/>
      <c r="AC76" s="593"/>
      <c r="AD76" s="591"/>
      <c r="AE76" s="592"/>
      <c r="AF76" s="593"/>
      <c r="AG76" s="582">
        <v>38250</v>
      </c>
      <c r="AH76" s="583"/>
      <c r="AI76" s="584"/>
      <c r="AJ76" s="603"/>
      <c r="AK76" s="582">
        <v>39000</v>
      </c>
      <c r="AL76" s="583"/>
      <c r="AM76" s="584"/>
      <c r="AN76" s="582">
        <v>39250</v>
      </c>
      <c r="AO76" s="583"/>
      <c r="AP76" s="584"/>
      <c r="AQ76" s="591"/>
      <c r="AR76" s="592"/>
      <c r="AS76" s="593"/>
      <c r="AT76" s="582">
        <v>41750</v>
      </c>
      <c r="AU76" s="583"/>
      <c r="AV76" s="584"/>
      <c r="AW76" s="591"/>
      <c r="AX76" s="592"/>
      <c r="AY76" s="593"/>
      <c r="AZ76" s="582">
        <v>40000</v>
      </c>
      <c r="BA76" s="583"/>
      <c r="BB76" s="584"/>
    </row>
    <row r="77" spans="1:54" ht="15.75" hidden="1" thickBot="1">
      <c r="A77" s="113" t="s">
        <v>53</v>
      </c>
      <c r="B77" s="608"/>
      <c r="C77" s="609"/>
      <c r="D77" s="610"/>
      <c r="E77" s="594"/>
      <c r="F77" s="595"/>
      <c r="G77" s="596"/>
      <c r="H77" s="585"/>
      <c r="I77" s="586"/>
      <c r="J77" s="587"/>
      <c r="K77" s="594"/>
      <c r="L77" s="595"/>
      <c r="M77" s="596"/>
      <c r="N77" s="585"/>
      <c r="O77" s="586"/>
      <c r="P77" s="587"/>
      <c r="Q77" s="585"/>
      <c r="R77" s="586"/>
      <c r="S77" s="587"/>
      <c r="T77" s="585"/>
      <c r="U77" s="586"/>
      <c r="V77" s="587"/>
      <c r="W77" s="604"/>
      <c r="X77" s="585"/>
      <c r="Y77" s="586"/>
      <c r="Z77" s="587"/>
      <c r="AA77" s="594"/>
      <c r="AB77" s="595"/>
      <c r="AC77" s="596"/>
      <c r="AD77" s="594"/>
      <c r="AE77" s="595"/>
      <c r="AF77" s="596"/>
      <c r="AG77" s="585"/>
      <c r="AH77" s="586"/>
      <c r="AI77" s="587"/>
      <c r="AJ77" s="604"/>
      <c r="AK77" s="585"/>
      <c r="AL77" s="586"/>
      <c r="AM77" s="587"/>
      <c r="AN77" s="585"/>
      <c r="AO77" s="586"/>
      <c r="AP77" s="587"/>
      <c r="AQ77" s="594"/>
      <c r="AR77" s="595"/>
      <c r="AS77" s="596"/>
      <c r="AT77" s="585"/>
      <c r="AU77" s="586"/>
      <c r="AV77" s="587"/>
      <c r="AW77" s="594"/>
      <c r="AX77" s="595"/>
      <c r="AY77" s="596"/>
      <c r="AZ77" s="585"/>
      <c r="BA77" s="586"/>
      <c r="BB77" s="587"/>
    </row>
    <row r="78" spans="1:54" hidden="1">
      <c r="A78" s="112" t="s">
        <v>54</v>
      </c>
      <c r="B78" s="605">
        <v>42000</v>
      </c>
      <c r="C78" s="606"/>
      <c r="D78" s="607"/>
      <c r="E78" s="605">
        <v>43000</v>
      </c>
      <c r="F78" s="606"/>
      <c r="G78" s="607"/>
      <c r="H78" s="605">
        <v>44000</v>
      </c>
      <c r="I78" s="606"/>
      <c r="J78" s="607"/>
      <c r="K78" s="605">
        <v>43000</v>
      </c>
      <c r="L78" s="606"/>
      <c r="M78" s="607"/>
      <c r="N78" s="582">
        <v>42000</v>
      </c>
      <c r="O78" s="583"/>
      <c r="P78" s="584"/>
      <c r="Q78" s="582">
        <v>41250</v>
      </c>
      <c r="R78" s="583"/>
      <c r="S78" s="584"/>
      <c r="T78" s="582">
        <v>41000</v>
      </c>
      <c r="U78" s="583"/>
      <c r="V78" s="584"/>
      <c r="W78" s="611"/>
      <c r="X78" s="582">
        <v>38750</v>
      </c>
      <c r="Y78" s="583"/>
      <c r="Z78" s="584"/>
      <c r="AA78" s="582">
        <v>41250</v>
      </c>
      <c r="AB78" s="583"/>
      <c r="AC78" s="584"/>
      <c r="AD78" s="582">
        <v>41250</v>
      </c>
      <c r="AE78" s="583"/>
      <c r="AF78" s="584"/>
      <c r="AG78" s="582">
        <v>38750</v>
      </c>
      <c r="AH78" s="583"/>
      <c r="AI78" s="584"/>
      <c r="AJ78" s="611"/>
      <c r="AK78" s="582">
        <v>41000</v>
      </c>
      <c r="AL78" s="583"/>
      <c r="AM78" s="584"/>
      <c r="AN78" s="582">
        <v>41250</v>
      </c>
      <c r="AO78" s="583"/>
      <c r="AP78" s="584"/>
      <c r="AQ78" s="582">
        <v>43000</v>
      </c>
      <c r="AR78" s="583"/>
      <c r="AS78" s="584"/>
      <c r="AT78" s="605">
        <v>42750</v>
      </c>
      <c r="AU78" s="606"/>
      <c r="AV78" s="607"/>
      <c r="AW78" s="605">
        <v>44750</v>
      </c>
      <c r="AX78" s="606"/>
      <c r="AY78" s="607"/>
      <c r="AZ78" s="582">
        <v>42000</v>
      </c>
      <c r="BA78" s="583"/>
      <c r="BB78" s="584"/>
    </row>
    <row r="79" spans="1:54" ht="15.75" hidden="1" thickBot="1">
      <c r="A79" s="113" t="s">
        <v>79</v>
      </c>
      <c r="B79" s="608"/>
      <c r="C79" s="609"/>
      <c r="D79" s="610"/>
      <c r="E79" s="608"/>
      <c r="F79" s="609"/>
      <c r="G79" s="610"/>
      <c r="H79" s="608"/>
      <c r="I79" s="609"/>
      <c r="J79" s="610"/>
      <c r="K79" s="608"/>
      <c r="L79" s="609"/>
      <c r="M79" s="610"/>
      <c r="N79" s="585"/>
      <c r="O79" s="586"/>
      <c r="P79" s="587"/>
      <c r="Q79" s="585"/>
      <c r="R79" s="586"/>
      <c r="S79" s="587"/>
      <c r="T79" s="585"/>
      <c r="U79" s="586"/>
      <c r="V79" s="587"/>
      <c r="W79" s="612"/>
      <c r="X79" s="585"/>
      <c r="Y79" s="586"/>
      <c r="Z79" s="587"/>
      <c r="AA79" s="585"/>
      <c r="AB79" s="586"/>
      <c r="AC79" s="587"/>
      <c r="AD79" s="585"/>
      <c r="AE79" s="586"/>
      <c r="AF79" s="587"/>
      <c r="AG79" s="585"/>
      <c r="AH79" s="586"/>
      <c r="AI79" s="587"/>
      <c r="AJ79" s="612"/>
      <c r="AK79" s="585"/>
      <c r="AL79" s="586"/>
      <c r="AM79" s="587"/>
      <c r="AN79" s="585"/>
      <c r="AO79" s="586"/>
      <c r="AP79" s="587"/>
      <c r="AQ79" s="585"/>
      <c r="AR79" s="586"/>
      <c r="AS79" s="587"/>
      <c r="AT79" s="608"/>
      <c r="AU79" s="609"/>
      <c r="AV79" s="610"/>
      <c r="AW79" s="608"/>
      <c r="AX79" s="609"/>
      <c r="AY79" s="610"/>
      <c r="AZ79" s="585"/>
      <c r="BA79" s="586"/>
      <c r="BB79" s="587"/>
    </row>
    <row r="80" spans="1:54" hidden="1">
      <c r="A80" s="112" t="s">
        <v>55</v>
      </c>
      <c r="B80" s="605">
        <v>42000</v>
      </c>
      <c r="C80" s="606"/>
      <c r="D80" s="607"/>
      <c r="E80" s="597">
        <v>43000</v>
      </c>
      <c r="F80" s="598"/>
      <c r="G80" s="599"/>
      <c r="H80" s="597">
        <v>44500</v>
      </c>
      <c r="I80" s="598"/>
      <c r="J80" s="599"/>
      <c r="K80" s="597">
        <v>44000</v>
      </c>
      <c r="L80" s="598"/>
      <c r="M80" s="599"/>
      <c r="N80" s="582">
        <v>43000</v>
      </c>
      <c r="O80" s="583"/>
      <c r="P80" s="584"/>
      <c r="Q80" s="582">
        <v>41250</v>
      </c>
      <c r="R80" s="583"/>
      <c r="S80" s="584"/>
      <c r="T80" s="582">
        <v>41000</v>
      </c>
      <c r="U80" s="583"/>
      <c r="V80" s="584"/>
      <c r="W80" s="611"/>
      <c r="X80" s="582">
        <v>38750</v>
      </c>
      <c r="Y80" s="583"/>
      <c r="Z80" s="584"/>
      <c r="AA80" s="582">
        <v>43250</v>
      </c>
      <c r="AB80" s="583"/>
      <c r="AC80" s="584"/>
      <c r="AD80" s="582">
        <v>41250</v>
      </c>
      <c r="AE80" s="583"/>
      <c r="AF80" s="584"/>
      <c r="AG80" s="582">
        <v>38750</v>
      </c>
      <c r="AH80" s="583"/>
      <c r="AI80" s="584"/>
      <c r="AJ80" s="611"/>
      <c r="AK80" s="582">
        <v>41000</v>
      </c>
      <c r="AL80" s="583"/>
      <c r="AM80" s="584"/>
      <c r="AN80" s="582">
        <v>41750</v>
      </c>
      <c r="AO80" s="583"/>
      <c r="AP80" s="584"/>
      <c r="AQ80" s="582">
        <v>44000</v>
      </c>
      <c r="AR80" s="583"/>
      <c r="AS80" s="584"/>
      <c r="AT80" s="597">
        <v>42750</v>
      </c>
      <c r="AU80" s="598"/>
      <c r="AV80" s="599"/>
      <c r="AW80" s="597">
        <v>44750</v>
      </c>
      <c r="AX80" s="598"/>
      <c r="AY80" s="599"/>
      <c r="AZ80" s="582">
        <v>42000</v>
      </c>
      <c r="BA80" s="583"/>
      <c r="BB80" s="584"/>
    </row>
    <row r="81" spans="1:54" ht="15.75" hidden="1" thickBot="1">
      <c r="A81" s="113" t="s">
        <v>80</v>
      </c>
      <c r="B81" s="608"/>
      <c r="C81" s="609"/>
      <c r="D81" s="610"/>
      <c r="E81" s="600"/>
      <c r="F81" s="601"/>
      <c r="G81" s="602"/>
      <c r="H81" s="600"/>
      <c r="I81" s="601"/>
      <c r="J81" s="602"/>
      <c r="K81" s="600"/>
      <c r="L81" s="601"/>
      <c r="M81" s="602"/>
      <c r="N81" s="585"/>
      <c r="O81" s="586"/>
      <c r="P81" s="587"/>
      <c r="Q81" s="585"/>
      <c r="R81" s="586"/>
      <c r="S81" s="587"/>
      <c r="T81" s="585"/>
      <c r="U81" s="586"/>
      <c r="V81" s="587"/>
      <c r="W81" s="612"/>
      <c r="X81" s="585"/>
      <c r="Y81" s="586"/>
      <c r="Z81" s="587"/>
      <c r="AA81" s="585"/>
      <c r="AB81" s="586"/>
      <c r="AC81" s="587"/>
      <c r="AD81" s="585"/>
      <c r="AE81" s="586"/>
      <c r="AF81" s="587"/>
      <c r="AG81" s="585"/>
      <c r="AH81" s="586"/>
      <c r="AI81" s="587"/>
      <c r="AJ81" s="612"/>
      <c r="AK81" s="585"/>
      <c r="AL81" s="586"/>
      <c r="AM81" s="587"/>
      <c r="AN81" s="585"/>
      <c r="AO81" s="586"/>
      <c r="AP81" s="587"/>
      <c r="AQ81" s="585"/>
      <c r="AR81" s="586"/>
      <c r="AS81" s="587"/>
      <c r="AT81" s="600"/>
      <c r="AU81" s="601"/>
      <c r="AV81" s="602"/>
      <c r="AW81" s="600"/>
      <c r="AX81" s="601"/>
      <c r="AY81" s="602"/>
      <c r="AZ81" s="585"/>
      <c r="BA81" s="586"/>
      <c r="BB81" s="587"/>
    </row>
    <row r="82" spans="1:54" ht="23.25" hidden="1" thickBot="1">
      <c r="A82" s="588" t="s">
        <v>106</v>
      </c>
      <c r="B82" s="588"/>
      <c r="C82" s="588"/>
      <c r="D82" s="588"/>
      <c r="E82" s="588"/>
      <c r="F82" s="588"/>
      <c r="G82" s="588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</row>
    <row r="83" spans="1:54" ht="15" hidden="1" customHeight="1">
      <c r="A83" s="112" t="s">
        <v>52</v>
      </c>
      <c r="B83" s="591"/>
      <c r="C83" s="592"/>
      <c r="D83" s="593"/>
      <c r="E83" s="591"/>
      <c r="F83" s="592"/>
      <c r="G83" s="593"/>
      <c r="H83" s="591"/>
      <c r="I83" s="592"/>
      <c r="J83" s="593"/>
      <c r="K83" s="591"/>
      <c r="L83" s="592"/>
      <c r="M83" s="593"/>
      <c r="N83" s="591"/>
      <c r="O83" s="592"/>
      <c r="P83" s="593"/>
      <c r="Q83" s="582">
        <v>43750</v>
      </c>
      <c r="R83" s="583"/>
      <c r="S83" s="584"/>
      <c r="T83" s="582">
        <v>44000</v>
      </c>
      <c r="U83" s="583"/>
      <c r="V83" s="584"/>
      <c r="W83" s="603"/>
      <c r="X83" s="582">
        <v>43250</v>
      </c>
      <c r="Y83" s="583"/>
      <c r="Z83" s="584"/>
      <c r="AA83" s="591"/>
      <c r="AB83" s="592"/>
      <c r="AC83" s="593"/>
      <c r="AD83" s="591"/>
      <c r="AE83" s="592"/>
      <c r="AF83" s="593"/>
      <c r="AG83" s="591"/>
      <c r="AH83" s="592"/>
      <c r="AI83" s="593"/>
      <c r="AJ83" s="589"/>
      <c r="AK83" s="591"/>
      <c r="AL83" s="592"/>
      <c r="AM83" s="593"/>
      <c r="AN83" s="591"/>
      <c r="AO83" s="592"/>
      <c r="AP83" s="593"/>
      <c r="AQ83" s="591"/>
      <c r="AR83" s="592"/>
      <c r="AS83" s="593"/>
      <c r="AT83" s="582">
        <v>47750</v>
      </c>
      <c r="AU83" s="583"/>
      <c r="AV83" s="584"/>
      <c r="AW83" s="591"/>
      <c r="AX83" s="592"/>
      <c r="AY83" s="593"/>
      <c r="AZ83" s="591"/>
      <c r="BA83" s="592"/>
      <c r="BB83" s="593"/>
    </row>
    <row r="84" spans="1:54" ht="15.75" hidden="1" customHeight="1" thickBot="1">
      <c r="A84" s="113" t="s">
        <v>53</v>
      </c>
      <c r="B84" s="594"/>
      <c r="C84" s="595"/>
      <c r="D84" s="596"/>
      <c r="E84" s="594"/>
      <c r="F84" s="595"/>
      <c r="G84" s="596"/>
      <c r="H84" s="594"/>
      <c r="I84" s="595"/>
      <c r="J84" s="596"/>
      <c r="K84" s="594"/>
      <c r="L84" s="595"/>
      <c r="M84" s="596"/>
      <c r="N84" s="594"/>
      <c r="O84" s="595"/>
      <c r="P84" s="596"/>
      <c r="Q84" s="585"/>
      <c r="R84" s="586"/>
      <c r="S84" s="587"/>
      <c r="T84" s="585"/>
      <c r="U84" s="586"/>
      <c r="V84" s="587"/>
      <c r="W84" s="604"/>
      <c r="X84" s="585"/>
      <c r="Y84" s="586"/>
      <c r="Z84" s="587"/>
      <c r="AA84" s="594"/>
      <c r="AB84" s="595"/>
      <c r="AC84" s="596"/>
      <c r="AD84" s="594"/>
      <c r="AE84" s="595"/>
      <c r="AF84" s="596"/>
      <c r="AG84" s="594"/>
      <c r="AH84" s="595"/>
      <c r="AI84" s="596"/>
      <c r="AJ84" s="590"/>
      <c r="AK84" s="594"/>
      <c r="AL84" s="595"/>
      <c r="AM84" s="596"/>
      <c r="AN84" s="594"/>
      <c r="AO84" s="595"/>
      <c r="AP84" s="596"/>
      <c r="AQ84" s="594"/>
      <c r="AR84" s="595"/>
      <c r="AS84" s="596"/>
      <c r="AT84" s="585"/>
      <c r="AU84" s="586"/>
      <c r="AV84" s="587"/>
      <c r="AW84" s="594"/>
      <c r="AX84" s="595"/>
      <c r="AY84" s="596"/>
      <c r="AZ84" s="594"/>
      <c r="BA84" s="595"/>
      <c r="BB84" s="596"/>
    </row>
    <row r="85" spans="1:54" ht="15" hidden="1" customHeight="1">
      <c r="A85" s="112" t="s">
        <v>54</v>
      </c>
      <c r="B85" s="605">
        <v>45500</v>
      </c>
      <c r="C85" s="606"/>
      <c r="D85" s="607"/>
      <c r="E85" s="605">
        <v>54000</v>
      </c>
      <c r="F85" s="606"/>
      <c r="G85" s="607"/>
      <c r="H85" s="605">
        <v>51500</v>
      </c>
      <c r="I85" s="606"/>
      <c r="J85" s="607"/>
      <c r="K85" s="591"/>
      <c r="L85" s="592"/>
      <c r="M85" s="593"/>
      <c r="N85" s="582">
        <v>51000</v>
      </c>
      <c r="O85" s="583"/>
      <c r="P85" s="584"/>
      <c r="Q85" s="582">
        <v>45750</v>
      </c>
      <c r="R85" s="583"/>
      <c r="S85" s="584"/>
      <c r="T85" s="582">
        <v>46000</v>
      </c>
      <c r="U85" s="583"/>
      <c r="V85" s="584"/>
      <c r="W85" s="611"/>
      <c r="X85" s="582">
        <v>44000</v>
      </c>
      <c r="Y85" s="583"/>
      <c r="Z85" s="584"/>
      <c r="AA85" s="582">
        <v>48250</v>
      </c>
      <c r="AB85" s="583"/>
      <c r="AC85" s="584"/>
      <c r="AD85" s="582">
        <v>47250</v>
      </c>
      <c r="AE85" s="583"/>
      <c r="AF85" s="584"/>
      <c r="AG85" s="582">
        <v>44000</v>
      </c>
      <c r="AH85" s="583"/>
      <c r="AI85" s="584"/>
      <c r="AJ85" s="589"/>
      <c r="AK85" s="582">
        <v>46000</v>
      </c>
      <c r="AL85" s="583"/>
      <c r="AM85" s="584"/>
      <c r="AN85" s="582">
        <v>47250</v>
      </c>
      <c r="AO85" s="583"/>
      <c r="AP85" s="584"/>
      <c r="AQ85" s="591"/>
      <c r="AR85" s="592"/>
      <c r="AS85" s="593"/>
      <c r="AT85" s="605">
        <v>48750</v>
      </c>
      <c r="AU85" s="606"/>
      <c r="AV85" s="607"/>
      <c r="AW85" s="605">
        <v>50250</v>
      </c>
      <c r="AX85" s="606"/>
      <c r="AY85" s="607"/>
      <c r="AZ85" s="582">
        <v>47500</v>
      </c>
      <c r="BA85" s="583"/>
      <c r="BB85" s="584"/>
    </row>
    <row r="86" spans="1:54" ht="15.75" hidden="1" customHeight="1" thickBot="1">
      <c r="A86" s="113" t="s">
        <v>79</v>
      </c>
      <c r="B86" s="608"/>
      <c r="C86" s="609"/>
      <c r="D86" s="610"/>
      <c r="E86" s="608"/>
      <c r="F86" s="609"/>
      <c r="G86" s="610"/>
      <c r="H86" s="608"/>
      <c r="I86" s="609"/>
      <c r="J86" s="610"/>
      <c r="K86" s="594"/>
      <c r="L86" s="595"/>
      <c r="M86" s="596"/>
      <c r="N86" s="585"/>
      <c r="O86" s="586"/>
      <c r="P86" s="587"/>
      <c r="Q86" s="585"/>
      <c r="R86" s="586"/>
      <c r="S86" s="587"/>
      <c r="T86" s="585"/>
      <c r="U86" s="586"/>
      <c r="V86" s="587"/>
      <c r="W86" s="612"/>
      <c r="X86" s="585"/>
      <c r="Y86" s="586"/>
      <c r="Z86" s="587"/>
      <c r="AA86" s="585"/>
      <c r="AB86" s="586"/>
      <c r="AC86" s="587"/>
      <c r="AD86" s="585"/>
      <c r="AE86" s="586"/>
      <c r="AF86" s="587"/>
      <c r="AG86" s="585"/>
      <c r="AH86" s="586"/>
      <c r="AI86" s="587"/>
      <c r="AJ86" s="590"/>
      <c r="AK86" s="585"/>
      <c r="AL86" s="586"/>
      <c r="AM86" s="587"/>
      <c r="AN86" s="585"/>
      <c r="AO86" s="586"/>
      <c r="AP86" s="587"/>
      <c r="AQ86" s="594"/>
      <c r="AR86" s="595"/>
      <c r="AS86" s="596"/>
      <c r="AT86" s="608"/>
      <c r="AU86" s="609"/>
      <c r="AV86" s="610"/>
      <c r="AW86" s="608"/>
      <c r="AX86" s="609"/>
      <c r="AY86" s="610"/>
      <c r="AZ86" s="585"/>
      <c r="BA86" s="586"/>
      <c r="BB86" s="587"/>
    </row>
    <row r="87" spans="1:54" ht="15.75" hidden="1" customHeight="1">
      <c r="A87" s="112" t="s">
        <v>55</v>
      </c>
      <c r="B87" s="605">
        <v>45500</v>
      </c>
      <c r="C87" s="606"/>
      <c r="D87" s="607"/>
      <c r="E87" s="597">
        <v>54000</v>
      </c>
      <c r="F87" s="598"/>
      <c r="G87" s="599"/>
      <c r="H87" s="597">
        <v>52000</v>
      </c>
      <c r="I87" s="598"/>
      <c r="J87" s="599"/>
      <c r="K87" s="591"/>
      <c r="L87" s="592"/>
      <c r="M87" s="593"/>
      <c r="N87" s="582">
        <v>52000</v>
      </c>
      <c r="O87" s="583"/>
      <c r="P87" s="584"/>
      <c r="Q87" s="582">
        <v>45750</v>
      </c>
      <c r="R87" s="583"/>
      <c r="S87" s="584"/>
      <c r="T87" s="582">
        <v>46000</v>
      </c>
      <c r="U87" s="583"/>
      <c r="V87" s="584"/>
      <c r="W87" s="611"/>
      <c r="X87" s="582">
        <v>44000</v>
      </c>
      <c r="Y87" s="583"/>
      <c r="Z87" s="584"/>
      <c r="AA87" s="582">
        <v>50250</v>
      </c>
      <c r="AB87" s="583"/>
      <c r="AC87" s="584"/>
      <c r="AD87" s="582">
        <v>47250</v>
      </c>
      <c r="AE87" s="583"/>
      <c r="AF87" s="584"/>
      <c r="AG87" s="582">
        <v>44000</v>
      </c>
      <c r="AH87" s="583"/>
      <c r="AI87" s="584"/>
      <c r="AJ87" s="589"/>
      <c r="AK87" s="582">
        <v>46000</v>
      </c>
      <c r="AL87" s="583"/>
      <c r="AM87" s="584"/>
      <c r="AN87" s="582">
        <v>47750</v>
      </c>
      <c r="AO87" s="583"/>
      <c r="AP87" s="584"/>
      <c r="AQ87" s="582">
        <v>52000</v>
      </c>
      <c r="AR87" s="583"/>
      <c r="AS87" s="584"/>
      <c r="AT87" s="597">
        <v>48750</v>
      </c>
      <c r="AU87" s="598"/>
      <c r="AV87" s="599"/>
      <c r="AW87" s="597">
        <v>50250</v>
      </c>
      <c r="AX87" s="598"/>
      <c r="AY87" s="599"/>
      <c r="AZ87" s="582">
        <v>47500</v>
      </c>
      <c r="BA87" s="583"/>
      <c r="BB87" s="584"/>
    </row>
    <row r="88" spans="1:54" ht="0.75" hidden="1" customHeight="1" thickBot="1">
      <c r="A88" s="113" t="s">
        <v>80</v>
      </c>
      <c r="B88" s="608"/>
      <c r="C88" s="609"/>
      <c r="D88" s="610"/>
      <c r="E88" s="600"/>
      <c r="F88" s="601"/>
      <c r="G88" s="602"/>
      <c r="H88" s="600"/>
      <c r="I88" s="601"/>
      <c r="J88" s="602"/>
      <c r="K88" s="594"/>
      <c r="L88" s="595"/>
      <c r="M88" s="596"/>
      <c r="N88" s="585"/>
      <c r="O88" s="586"/>
      <c r="P88" s="587"/>
      <c r="Q88" s="585"/>
      <c r="R88" s="586"/>
      <c r="S88" s="587"/>
      <c r="T88" s="585"/>
      <c r="U88" s="586"/>
      <c r="V88" s="587"/>
      <c r="W88" s="612"/>
      <c r="X88" s="585"/>
      <c r="Y88" s="586"/>
      <c r="Z88" s="587"/>
      <c r="AA88" s="585"/>
      <c r="AB88" s="586"/>
      <c r="AC88" s="587"/>
      <c r="AD88" s="585"/>
      <c r="AE88" s="586"/>
      <c r="AF88" s="587"/>
      <c r="AG88" s="585"/>
      <c r="AH88" s="586"/>
      <c r="AI88" s="587"/>
      <c r="AJ88" s="590"/>
      <c r="AK88" s="585"/>
      <c r="AL88" s="586"/>
      <c r="AM88" s="587"/>
      <c r="AN88" s="585"/>
      <c r="AO88" s="586"/>
      <c r="AP88" s="587"/>
      <c r="AQ88" s="585"/>
      <c r="AR88" s="586"/>
      <c r="AS88" s="587"/>
      <c r="AT88" s="600"/>
      <c r="AU88" s="601"/>
      <c r="AV88" s="602"/>
      <c r="AW88" s="600"/>
      <c r="AX88" s="601"/>
      <c r="AY88" s="602"/>
      <c r="AZ88" s="585"/>
      <c r="BA88" s="586"/>
      <c r="BB88" s="587"/>
    </row>
    <row r="89" spans="1:54" ht="13.5" customHeight="1">
      <c r="A89" s="111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</row>
    <row r="90" spans="1:54" ht="27.75" customHeight="1" thickBot="1">
      <c r="A90" s="588" t="s">
        <v>107</v>
      </c>
      <c r="B90" s="588"/>
      <c r="C90" s="588"/>
      <c r="D90" s="588"/>
      <c r="E90" s="588"/>
      <c r="F90" s="588"/>
      <c r="G90" s="588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</row>
    <row r="91" spans="1:54" ht="15" customHeight="1">
      <c r="A91" s="112" t="s">
        <v>52</v>
      </c>
      <c r="B91" s="591"/>
      <c r="C91" s="592"/>
      <c r="D91" s="593"/>
      <c r="E91" s="591"/>
      <c r="F91" s="592"/>
      <c r="G91" s="593"/>
      <c r="H91" s="591"/>
      <c r="I91" s="592"/>
      <c r="J91" s="593"/>
      <c r="K91" s="591"/>
      <c r="L91" s="592"/>
      <c r="M91" s="593"/>
      <c r="N91" s="591"/>
      <c r="O91" s="592"/>
      <c r="P91" s="593"/>
      <c r="Q91" s="582">
        <v>43750</v>
      </c>
      <c r="R91" s="583"/>
      <c r="S91" s="584"/>
      <c r="T91" s="582">
        <v>44000</v>
      </c>
      <c r="U91" s="583"/>
      <c r="V91" s="584"/>
      <c r="W91" s="603"/>
      <c r="X91" s="582">
        <v>43250</v>
      </c>
      <c r="Y91" s="583"/>
      <c r="Z91" s="584"/>
      <c r="AA91" s="591"/>
      <c r="AB91" s="592"/>
      <c r="AC91" s="593"/>
      <c r="AD91" s="591"/>
      <c r="AE91" s="592"/>
      <c r="AF91" s="593"/>
      <c r="AG91" s="591"/>
      <c r="AH91" s="592"/>
      <c r="AI91" s="593"/>
      <c r="AJ91" s="589"/>
      <c r="AK91" s="591"/>
      <c r="AL91" s="592"/>
      <c r="AM91" s="593"/>
      <c r="AN91" s="591"/>
      <c r="AO91" s="592"/>
      <c r="AP91" s="593"/>
      <c r="AQ91" s="591"/>
      <c r="AR91" s="592"/>
      <c r="AS91" s="593"/>
      <c r="AT91" s="582">
        <v>47750</v>
      </c>
      <c r="AU91" s="583"/>
      <c r="AV91" s="584"/>
      <c r="AW91" s="591"/>
      <c r="AX91" s="592"/>
      <c r="AY91" s="593"/>
      <c r="AZ91" s="591"/>
      <c r="BA91" s="592"/>
      <c r="BB91" s="593"/>
    </row>
    <row r="92" spans="1:54" ht="15.75" customHeight="1" thickBot="1">
      <c r="A92" s="113" t="s">
        <v>53</v>
      </c>
      <c r="B92" s="594"/>
      <c r="C92" s="595"/>
      <c r="D92" s="596"/>
      <c r="E92" s="594"/>
      <c r="F92" s="595"/>
      <c r="G92" s="596"/>
      <c r="H92" s="594"/>
      <c r="I92" s="595"/>
      <c r="J92" s="596"/>
      <c r="K92" s="594"/>
      <c r="L92" s="595"/>
      <c r="M92" s="596"/>
      <c r="N92" s="594"/>
      <c r="O92" s="595"/>
      <c r="P92" s="596"/>
      <c r="Q92" s="585"/>
      <c r="R92" s="586"/>
      <c r="S92" s="587"/>
      <c r="T92" s="585"/>
      <c r="U92" s="586"/>
      <c r="V92" s="587"/>
      <c r="W92" s="604"/>
      <c r="X92" s="585"/>
      <c r="Y92" s="586"/>
      <c r="Z92" s="587"/>
      <c r="AA92" s="594"/>
      <c r="AB92" s="595"/>
      <c r="AC92" s="596"/>
      <c r="AD92" s="594"/>
      <c r="AE92" s="595"/>
      <c r="AF92" s="596"/>
      <c r="AG92" s="594"/>
      <c r="AH92" s="595"/>
      <c r="AI92" s="596"/>
      <c r="AJ92" s="590"/>
      <c r="AK92" s="594"/>
      <c r="AL92" s="595"/>
      <c r="AM92" s="596"/>
      <c r="AN92" s="594"/>
      <c r="AO92" s="595"/>
      <c r="AP92" s="596"/>
      <c r="AQ92" s="594"/>
      <c r="AR92" s="595"/>
      <c r="AS92" s="596"/>
      <c r="AT92" s="585"/>
      <c r="AU92" s="586"/>
      <c r="AV92" s="587"/>
      <c r="AW92" s="594"/>
      <c r="AX92" s="595"/>
      <c r="AY92" s="596"/>
      <c r="AZ92" s="594"/>
      <c r="BA92" s="595"/>
      <c r="BB92" s="596"/>
    </row>
    <row r="93" spans="1:54" ht="15" customHeight="1">
      <c r="A93" s="112" t="s">
        <v>54</v>
      </c>
      <c r="B93" s="605">
        <v>46000</v>
      </c>
      <c r="C93" s="606"/>
      <c r="D93" s="607"/>
      <c r="E93" s="605">
        <v>54000</v>
      </c>
      <c r="F93" s="606"/>
      <c r="G93" s="607"/>
      <c r="H93" s="605">
        <v>51500</v>
      </c>
      <c r="I93" s="606"/>
      <c r="J93" s="607"/>
      <c r="K93" s="591"/>
      <c r="L93" s="592"/>
      <c r="M93" s="593"/>
      <c r="N93" s="582">
        <v>51000</v>
      </c>
      <c r="O93" s="583"/>
      <c r="P93" s="584"/>
      <c r="Q93" s="582">
        <v>45750</v>
      </c>
      <c r="R93" s="583"/>
      <c r="S93" s="584"/>
      <c r="T93" s="582">
        <v>46000</v>
      </c>
      <c r="U93" s="583"/>
      <c r="V93" s="584"/>
      <c r="W93" s="611"/>
      <c r="X93" s="582">
        <v>44000</v>
      </c>
      <c r="Y93" s="583"/>
      <c r="Z93" s="584"/>
      <c r="AA93" s="582">
        <v>48250</v>
      </c>
      <c r="AB93" s="583"/>
      <c r="AC93" s="584"/>
      <c r="AD93" s="582">
        <v>47250</v>
      </c>
      <c r="AE93" s="583"/>
      <c r="AF93" s="584"/>
      <c r="AG93" s="582">
        <v>44000</v>
      </c>
      <c r="AH93" s="583"/>
      <c r="AI93" s="584"/>
      <c r="AJ93" s="589"/>
      <c r="AK93" s="582">
        <v>46000</v>
      </c>
      <c r="AL93" s="583"/>
      <c r="AM93" s="584"/>
      <c r="AN93" s="582">
        <v>47250</v>
      </c>
      <c r="AO93" s="583"/>
      <c r="AP93" s="584"/>
      <c r="AQ93" s="591"/>
      <c r="AR93" s="592"/>
      <c r="AS93" s="593"/>
      <c r="AT93" s="605">
        <v>48750</v>
      </c>
      <c r="AU93" s="606"/>
      <c r="AV93" s="607"/>
      <c r="AW93" s="605">
        <v>50250</v>
      </c>
      <c r="AX93" s="606"/>
      <c r="AY93" s="607"/>
      <c r="AZ93" s="582">
        <v>47500</v>
      </c>
      <c r="BA93" s="583"/>
      <c r="BB93" s="584"/>
    </row>
    <row r="94" spans="1:54" ht="15.75" customHeight="1" thickBot="1">
      <c r="A94" s="113" t="s">
        <v>79</v>
      </c>
      <c r="B94" s="608"/>
      <c r="C94" s="609"/>
      <c r="D94" s="610"/>
      <c r="E94" s="608"/>
      <c r="F94" s="609"/>
      <c r="G94" s="610"/>
      <c r="H94" s="608"/>
      <c r="I94" s="609"/>
      <c r="J94" s="610"/>
      <c r="K94" s="594"/>
      <c r="L94" s="595"/>
      <c r="M94" s="596"/>
      <c r="N94" s="585"/>
      <c r="O94" s="586"/>
      <c r="P94" s="587"/>
      <c r="Q94" s="585"/>
      <c r="R94" s="586"/>
      <c r="S94" s="587"/>
      <c r="T94" s="585"/>
      <c r="U94" s="586"/>
      <c r="V94" s="587"/>
      <c r="W94" s="612"/>
      <c r="X94" s="585"/>
      <c r="Y94" s="586"/>
      <c r="Z94" s="587"/>
      <c r="AA94" s="585"/>
      <c r="AB94" s="586"/>
      <c r="AC94" s="587"/>
      <c r="AD94" s="585"/>
      <c r="AE94" s="586"/>
      <c r="AF94" s="587"/>
      <c r="AG94" s="585"/>
      <c r="AH94" s="586"/>
      <c r="AI94" s="587"/>
      <c r="AJ94" s="590"/>
      <c r="AK94" s="585"/>
      <c r="AL94" s="586"/>
      <c r="AM94" s="587"/>
      <c r="AN94" s="585"/>
      <c r="AO94" s="586"/>
      <c r="AP94" s="587"/>
      <c r="AQ94" s="594"/>
      <c r="AR94" s="595"/>
      <c r="AS94" s="596"/>
      <c r="AT94" s="608"/>
      <c r="AU94" s="609"/>
      <c r="AV94" s="610"/>
      <c r="AW94" s="608"/>
      <c r="AX94" s="609"/>
      <c r="AY94" s="610"/>
      <c r="AZ94" s="585"/>
      <c r="BA94" s="586"/>
      <c r="BB94" s="587"/>
    </row>
    <row r="95" spans="1:54" ht="15" customHeight="1">
      <c r="A95" s="112" t="s">
        <v>55</v>
      </c>
      <c r="B95" s="605">
        <v>46000</v>
      </c>
      <c r="C95" s="606"/>
      <c r="D95" s="607"/>
      <c r="E95" s="597">
        <v>54000</v>
      </c>
      <c r="F95" s="598"/>
      <c r="G95" s="599"/>
      <c r="H95" s="597">
        <v>52000</v>
      </c>
      <c r="I95" s="598"/>
      <c r="J95" s="599"/>
      <c r="K95" s="591"/>
      <c r="L95" s="592"/>
      <c r="M95" s="593"/>
      <c r="N95" s="582">
        <v>52000</v>
      </c>
      <c r="O95" s="583"/>
      <c r="P95" s="584"/>
      <c r="Q95" s="582">
        <v>45750</v>
      </c>
      <c r="R95" s="583"/>
      <c r="S95" s="584"/>
      <c r="T95" s="582">
        <v>46000</v>
      </c>
      <c r="U95" s="583"/>
      <c r="V95" s="584"/>
      <c r="W95" s="611"/>
      <c r="X95" s="582">
        <v>44000</v>
      </c>
      <c r="Y95" s="583"/>
      <c r="Z95" s="584"/>
      <c r="AA95" s="582">
        <v>50250</v>
      </c>
      <c r="AB95" s="583"/>
      <c r="AC95" s="584"/>
      <c r="AD95" s="582">
        <v>47250</v>
      </c>
      <c r="AE95" s="583"/>
      <c r="AF95" s="584"/>
      <c r="AG95" s="582">
        <v>44000</v>
      </c>
      <c r="AH95" s="583"/>
      <c r="AI95" s="584"/>
      <c r="AJ95" s="589"/>
      <c r="AK95" s="582">
        <v>46000</v>
      </c>
      <c r="AL95" s="583"/>
      <c r="AM95" s="584"/>
      <c r="AN95" s="582">
        <v>47750</v>
      </c>
      <c r="AO95" s="583"/>
      <c r="AP95" s="584"/>
      <c r="AQ95" s="582">
        <v>52000</v>
      </c>
      <c r="AR95" s="583"/>
      <c r="AS95" s="584"/>
      <c r="AT95" s="597">
        <v>48750</v>
      </c>
      <c r="AU95" s="598"/>
      <c r="AV95" s="599"/>
      <c r="AW95" s="597">
        <v>50250</v>
      </c>
      <c r="AX95" s="598"/>
      <c r="AY95" s="599"/>
      <c r="AZ95" s="582">
        <v>47500</v>
      </c>
      <c r="BA95" s="583"/>
      <c r="BB95" s="584"/>
    </row>
    <row r="96" spans="1:54" ht="15.75" customHeight="1" thickBot="1">
      <c r="A96" s="113" t="s">
        <v>80</v>
      </c>
      <c r="B96" s="608"/>
      <c r="C96" s="609"/>
      <c r="D96" s="610"/>
      <c r="E96" s="600"/>
      <c r="F96" s="601"/>
      <c r="G96" s="602"/>
      <c r="H96" s="600"/>
      <c r="I96" s="601"/>
      <c r="J96" s="602"/>
      <c r="K96" s="594"/>
      <c r="L96" s="595"/>
      <c r="M96" s="596"/>
      <c r="N96" s="585"/>
      <c r="O96" s="586"/>
      <c r="P96" s="587"/>
      <c r="Q96" s="585"/>
      <c r="R96" s="586"/>
      <c r="S96" s="587"/>
      <c r="T96" s="585"/>
      <c r="U96" s="586"/>
      <c r="V96" s="587"/>
      <c r="W96" s="612"/>
      <c r="X96" s="585"/>
      <c r="Y96" s="586"/>
      <c r="Z96" s="587"/>
      <c r="AA96" s="585"/>
      <c r="AB96" s="586"/>
      <c r="AC96" s="587"/>
      <c r="AD96" s="585"/>
      <c r="AE96" s="586"/>
      <c r="AF96" s="587"/>
      <c r="AG96" s="585"/>
      <c r="AH96" s="586"/>
      <c r="AI96" s="587"/>
      <c r="AJ96" s="590"/>
      <c r="AK96" s="585"/>
      <c r="AL96" s="586"/>
      <c r="AM96" s="587"/>
      <c r="AN96" s="585"/>
      <c r="AO96" s="586"/>
      <c r="AP96" s="587"/>
      <c r="AQ96" s="585"/>
      <c r="AR96" s="586"/>
      <c r="AS96" s="587"/>
      <c r="AT96" s="600"/>
      <c r="AU96" s="601"/>
      <c r="AV96" s="602"/>
      <c r="AW96" s="600"/>
      <c r="AX96" s="601"/>
      <c r="AY96" s="602"/>
      <c r="AZ96" s="585"/>
      <c r="BA96" s="586"/>
      <c r="BB96" s="587"/>
    </row>
    <row r="97" spans="1:54" ht="15" customHeight="1" thickBot="1"/>
    <row r="98" spans="1:54" ht="15.75">
      <c r="A98" s="267" t="s">
        <v>96</v>
      </c>
      <c r="B98" s="626">
        <v>500</v>
      </c>
      <c r="C98" s="627"/>
      <c r="D98" s="628"/>
      <c r="E98" s="626">
        <v>500</v>
      </c>
      <c r="F98" s="627"/>
      <c r="G98" s="628"/>
      <c r="H98" s="626">
        <v>500</v>
      </c>
      <c r="I98" s="627"/>
      <c r="J98" s="628"/>
      <c r="K98" s="626">
        <v>500</v>
      </c>
      <c r="L98" s="627"/>
      <c r="M98" s="628"/>
      <c r="N98" s="626">
        <v>500</v>
      </c>
      <c r="O98" s="627"/>
      <c r="P98" s="628"/>
      <c r="Q98" s="626">
        <v>500</v>
      </c>
      <c r="R98" s="627"/>
      <c r="S98" s="628"/>
      <c r="T98" s="626">
        <v>500</v>
      </c>
      <c r="U98" s="627"/>
      <c r="V98" s="628"/>
      <c r="W98" s="268"/>
      <c r="X98" s="626">
        <v>500</v>
      </c>
      <c r="Y98" s="627"/>
      <c r="Z98" s="628"/>
      <c r="AA98" s="626">
        <v>500</v>
      </c>
      <c r="AB98" s="627"/>
      <c r="AC98" s="628"/>
      <c r="AD98" s="626">
        <v>500</v>
      </c>
      <c r="AE98" s="627"/>
      <c r="AF98" s="628"/>
      <c r="AG98" s="626">
        <v>500</v>
      </c>
      <c r="AH98" s="627"/>
      <c r="AI98" s="628"/>
      <c r="AJ98" s="268"/>
      <c r="AK98" s="626">
        <v>500</v>
      </c>
      <c r="AL98" s="627"/>
      <c r="AM98" s="628"/>
      <c r="AN98" s="626">
        <v>500</v>
      </c>
      <c r="AO98" s="627"/>
      <c r="AP98" s="628"/>
      <c r="AQ98" s="626">
        <v>500</v>
      </c>
      <c r="AR98" s="627"/>
      <c r="AS98" s="628"/>
      <c r="AT98" s="626">
        <v>500</v>
      </c>
      <c r="AU98" s="627"/>
      <c r="AV98" s="628"/>
      <c r="AW98" s="626">
        <v>500</v>
      </c>
      <c r="AX98" s="627"/>
      <c r="AY98" s="628"/>
      <c r="AZ98" s="626">
        <v>500</v>
      </c>
      <c r="BA98" s="627"/>
      <c r="BB98" s="629"/>
    </row>
    <row r="99" spans="1:54" ht="15.75">
      <c r="A99" s="258" t="s">
        <v>81</v>
      </c>
      <c r="B99" s="632">
        <v>2</v>
      </c>
      <c r="C99" s="632"/>
      <c r="D99" s="632"/>
      <c r="E99" s="632">
        <v>2</v>
      </c>
      <c r="F99" s="632"/>
      <c r="G99" s="632"/>
      <c r="H99" s="632">
        <v>2</v>
      </c>
      <c r="I99" s="632"/>
      <c r="J99" s="632"/>
      <c r="K99" s="632">
        <v>1</v>
      </c>
      <c r="L99" s="632"/>
      <c r="M99" s="632"/>
      <c r="N99" s="632">
        <v>1</v>
      </c>
      <c r="O99" s="632"/>
      <c r="P99" s="632"/>
      <c r="Q99" s="632">
        <v>2</v>
      </c>
      <c r="R99" s="632"/>
      <c r="S99" s="632"/>
      <c r="T99" s="632">
        <v>2</v>
      </c>
      <c r="U99" s="632"/>
      <c r="V99" s="632"/>
      <c r="W99" s="259"/>
      <c r="X99" s="632">
        <v>2</v>
      </c>
      <c r="Y99" s="632"/>
      <c r="Z99" s="632"/>
      <c r="AA99" s="632">
        <v>1</v>
      </c>
      <c r="AB99" s="632"/>
      <c r="AC99" s="632"/>
      <c r="AD99" s="632">
        <v>2</v>
      </c>
      <c r="AE99" s="632"/>
      <c r="AF99" s="632"/>
      <c r="AG99" s="632">
        <v>2</v>
      </c>
      <c r="AH99" s="632"/>
      <c r="AI99" s="632"/>
      <c r="AJ99" s="259"/>
      <c r="AK99" s="632">
        <v>2</v>
      </c>
      <c r="AL99" s="632"/>
      <c r="AM99" s="632"/>
      <c r="AN99" s="632">
        <v>2</v>
      </c>
      <c r="AO99" s="632"/>
      <c r="AP99" s="632"/>
      <c r="AQ99" s="632">
        <v>1</v>
      </c>
      <c r="AR99" s="632"/>
      <c r="AS99" s="632"/>
      <c r="AT99" s="632">
        <v>2</v>
      </c>
      <c r="AU99" s="632"/>
      <c r="AV99" s="632"/>
      <c r="AW99" s="632">
        <v>2</v>
      </c>
      <c r="AX99" s="632"/>
      <c r="AY99" s="632"/>
      <c r="AZ99" s="632">
        <v>2</v>
      </c>
      <c r="BA99" s="632"/>
      <c r="BB99" s="632"/>
    </row>
    <row r="100" spans="1:54" ht="15.75">
      <c r="A100" s="258" t="s">
        <v>88</v>
      </c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259"/>
      <c r="X100" s="633"/>
      <c r="Y100" s="634"/>
      <c r="Z100" s="635"/>
      <c r="AA100" s="633"/>
      <c r="AB100" s="634"/>
      <c r="AC100" s="635"/>
      <c r="AD100" s="633"/>
      <c r="AE100" s="634"/>
      <c r="AF100" s="635"/>
      <c r="AG100" s="633"/>
      <c r="AH100" s="634"/>
      <c r="AI100" s="635"/>
      <c r="AJ100" s="259"/>
      <c r="AK100" s="633"/>
      <c r="AL100" s="634"/>
      <c r="AM100" s="635"/>
      <c r="AN100" s="633"/>
      <c r="AO100" s="634"/>
      <c r="AP100" s="635"/>
      <c r="AQ100" s="633"/>
      <c r="AR100" s="634"/>
      <c r="AS100" s="635"/>
      <c r="AT100" s="633"/>
      <c r="AU100" s="634"/>
      <c r="AV100" s="635"/>
      <c r="AW100" s="633"/>
      <c r="AX100" s="634"/>
      <c r="AY100" s="635"/>
      <c r="AZ100" s="633"/>
      <c r="BA100" s="634"/>
      <c r="BB100" s="635"/>
    </row>
    <row r="101" spans="1:54" ht="15.75">
      <c r="A101" s="258" t="s">
        <v>76</v>
      </c>
      <c r="B101" s="632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259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259"/>
      <c r="AK101" s="632"/>
      <c r="AL101" s="632"/>
      <c r="AM101" s="632"/>
      <c r="AN101" s="632">
        <v>1</v>
      </c>
      <c r="AO101" s="632"/>
      <c r="AP101" s="632"/>
      <c r="AQ101" s="632"/>
      <c r="AR101" s="632"/>
      <c r="AS101" s="632"/>
      <c r="AT101" s="632">
        <v>1</v>
      </c>
      <c r="AU101" s="632"/>
      <c r="AV101" s="632"/>
      <c r="AW101" s="632"/>
      <c r="AX101" s="632"/>
      <c r="AY101" s="632"/>
      <c r="AZ101" s="632"/>
      <c r="BA101" s="632"/>
      <c r="BB101" s="632"/>
    </row>
    <row r="102" spans="1:54" ht="15.75">
      <c r="A102" s="258" t="s">
        <v>82</v>
      </c>
      <c r="B102" s="632">
        <f>B99-B100-B101</f>
        <v>2</v>
      </c>
      <c r="C102" s="632"/>
      <c r="D102" s="632"/>
      <c r="E102" s="632">
        <f t="shared" ref="E102" si="0">E99-E100-E101</f>
        <v>2</v>
      </c>
      <c r="F102" s="632"/>
      <c r="G102" s="632"/>
      <c r="H102" s="632">
        <f t="shared" ref="H102" si="1">H99-H100-H101</f>
        <v>2</v>
      </c>
      <c r="I102" s="632"/>
      <c r="J102" s="632"/>
      <c r="K102" s="632">
        <f t="shared" ref="K102" si="2">K99-K100-K101</f>
        <v>1</v>
      </c>
      <c r="L102" s="632"/>
      <c r="M102" s="632"/>
      <c r="N102" s="632">
        <f t="shared" ref="N102" si="3">N99-N100-N101</f>
        <v>1</v>
      </c>
      <c r="O102" s="632"/>
      <c r="P102" s="632"/>
      <c r="Q102" s="632">
        <f t="shared" ref="Q102" si="4">Q99-Q100-Q101</f>
        <v>2</v>
      </c>
      <c r="R102" s="632"/>
      <c r="S102" s="632"/>
      <c r="T102" s="632">
        <f t="shared" ref="T102" si="5">T99-T100-T101</f>
        <v>2</v>
      </c>
      <c r="U102" s="632"/>
      <c r="V102" s="632"/>
      <c r="W102" s="259"/>
      <c r="X102" s="632">
        <f t="shared" ref="X102" si="6">X99-X100-X101</f>
        <v>2</v>
      </c>
      <c r="Y102" s="632"/>
      <c r="Z102" s="632"/>
      <c r="AA102" s="632">
        <f t="shared" ref="AA102" si="7">AA99-AA100-AA101</f>
        <v>1</v>
      </c>
      <c r="AB102" s="632"/>
      <c r="AC102" s="632"/>
      <c r="AD102" s="632">
        <f t="shared" ref="AD102" si="8">AD99-AD100-AD101</f>
        <v>2</v>
      </c>
      <c r="AE102" s="632"/>
      <c r="AF102" s="632"/>
      <c r="AG102" s="632">
        <f t="shared" ref="AG102" si="9">AG99-AG100-AG101</f>
        <v>2</v>
      </c>
      <c r="AH102" s="632"/>
      <c r="AI102" s="632"/>
      <c r="AJ102" s="259"/>
      <c r="AK102" s="632">
        <f t="shared" ref="AK102" si="10">AK99-AK100-AK101</f>
        <v>2</v>
      </c>
      <c r="AL102" s="632"/>
      <c r="AM102" s="632"/>
      <c r="AN102" s="632">
        <f t="shared" ref="AN102" si="11">AN99-AN100-AN101</f>
        <v>1</v>
      </c>
      <c r="AO102" s="632"/>
      <c r="AP102" s="632"/>
      <c r="AQ102" s="632">
        <f t="shared" ref="AQ102" si="12">AQ99-AQ100-AQ101</f>
        <v>1</v>
      </c>
      <c r="AR102" s="632"/>
      <c r="AS102" s="632"/>
      <c r="AT102" s="632">
        <f t="shared" ref="AT102" si="13">AT99-AT100-AT101</f>
        <v>1</v>
      </c>
      <c r="AU102" s="632"/>
      <c r="AV102" s="632"/>
      <c r="AW102" s="632">
        <f t="shared" ref="AW102" si="14">AW99-AW100-AW101</f>
        <v>2</v>
      </c>
      <c r="AX102" s="632"/>
      <c r="AY102" s="632"/>
      <c r="AZ102" s="632">
        <f t="shared" ref="AZ102" si="15">AZ99-AZ100-AZ101</f>
        <v>2</v>
      </c>
      <c r="BA102" s="632"/>
      <c r="BB102" s="632"/>
    </row>
    <row r="103" spans="1:54" ht="18.75" customHeight="1" thickBot="1"/>
    <row r="104" spans="1:54" ht="15.75">
      <c r="A104" s="264" t="s">
        <v>81</v>
      </c>
      <c r="B104" s="630">
        <v>2</v>
      </c>
      <c r="C104" s="630"/>
      <c r="D104" s="630"/>
      <c r="E104" s="630">
        <v>2</v>
      </c>
      <c r="F104" s="630"/>
      <c r="G104" s="630"/>
      <c r="H104" s="630">
        <v>2</v>
      </c>
      <c r="I104" s="630"/>
      <c r="J104" s="630"/>
      <c r="K104" s="630">
        <v>1</v>
      </c>
      <c r="L104" s="630"/>
      <c r="M104" s="630"/>
      <c r="N104" s="630">
        <v>1</v>
      </c>
      <c r="O104" s="630"/>
      <c r="P104" s="630"/>
      <c r="Q104" s="630">
        <v>2</v>
      </c>
      <c r="R104" s="630"/>
      <c r="S104" s="630"/>
      <c r="T104" s="630">
        <v>2</v>
      </c>
      <c r="U104" s="630"/>
      <c r="V104" s="630"/>
      <c r="W104" s="257"/>
      <c r="X104" s="630">
        <v>2</v>
      </c>
      <c r="Y104" s="630"/>
      <c r="Z104" s="630"/>
      <c r="AA104" s="630">
        <v>1</v>
      </c>
      <c r="AB104" s="630"/>
      <c r="AC104" s="630"/>
      <c r="AD104" s="630">
        <v>2</v>
      </c>
      <c r="AE104" s="630"/>
      <c r="AF104" s="630"/>
      <c r="AG104" s="630">
        <v>2</v>
      </c>
      <c r="AH104" s="630"/>
      <c r="AI104" s="630"/>
      <c r="AJ104" s="257"/>
      <c r="AK104" s="630">
        <v>2</v>
      </c>
      <c r="AL104" s="630"/>
      <c r="AM104" s="630"/>
      <c r="AN104" s="630">
        <v>2</v>
      </c>
      <c r="AO104" s="630"/>
      <c r="AP104" s="630"/>
      <c r="AQ104" s="630">
        <v>1</v>
      </c>
      <c r="AR104" s="630"/>
      <c r="AS104" s="630"/>
      <c r="AT104" s="630">
        <v>2</v>
      </c>
      <c r="AU104" s="630"/>
      <c r="AV104" s="630"/>
      <c r="AW104" s="630">
        <v>2</v>
      </c>
      <c r="AX104" s="630"/>
      <c r="AY104" s="630"/>
      <c r="AZ104" s="630">
        <v>2</v>
      </c>
      <c r="BA104" s="630"/>
      <c r="BB104" s="631"/>
    </row>
    <row r="105" spans="1:54" ht="15.75">
      <c r="A105" s="265" t="s">
        <v>88</v>
      </c>
      <c r="B105" s="614">
        <v>1</v>
      </c>
      <c r="C105" s="614"/>
      <c r="D105" s="614"/>
      <c r="E105" s="614"/>
      <c r="F105" s="614"/>
      <c r="G105" s="614"/>
      <c r="H105" s="614">
        <v>1</v>
      </c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>
        <v>1</v>
      </c>
      <c r="U105" s="614"/>
      <c r="V105" s="614"/>
      <c r="W105" s="257"/>
      <c r="X105" s="615"/>
      <c r="Y105" s="616"/>
      <c r="Z105" s="617"/>
      <c r="AA105" s="615">
        <v>1</v>
      </c>
      <c r="AB105" s="616"/>
      <c r="AC105" s="617"/>
      <c r="AD105" s="615">
        <v>1</v>
      </c>
      <c r="AE105" s="616"/>
      <c r="AF105" s="617"/>
      <c r="AG105" s="615">
        <v>1</v>
      </c>
      <c r="AH105" s="616"/>
      <c r="AI105" s="617"/>
      <c r="AJ105" s="257"/>
      <c r="AK105" s="615"/>
      <c r="AL105" s="616"/>
      <c r="AM105" s="617"/>
      <c r="AN105" s="615">
        <v>1</v>
      </c>
      <c r="AO105" s="616"/>
      <c r="AP105" s="617"/>
      <c r="AQ105" s="615"/>
      <c r="AR105" s="616"/>
      <c r="AS105" s="617"/>
      <c r="AT105" s="615"/>
      <c r="AU105" s="616"/>
      <c r="AV105" s="617"/>
      <c r="AW105" s="615"/>
      <c r="AX105" s="616"/>
      <c r="AY105" s="617"/>
      <c r="AZ105" s="615"/>
      <c r="BA105" s="616"/>
      <c r="BB105" s="620"/>
    </row>
    <row r="106" spans="1:54" ht="15.75">
      <c r="A106" s="265" t="s">
        <v>76</v>
      </c>
      <c r="B106" s="614">
        <v>1</v>
      </c>
      <c r="C106" s="614"/>
      <c r="D106" s="614"/>
      <c r="E106" s="614">
        <v>2</v>
      </c>
      <c r="F106" s="614"/>
      <c r="G106" s="614"/>
      <c r="H106" s="614">
        <v>1</v>
      </c>
      <c r="I106" s="614"/>
      <c r="J106" s="614"/>
      <c r="K106" s="614">
        <v>1</v>
      </c>
      <c r="L106" s="614"/>
      <c r="M106" s="614"/>
      <c r="N106" s="614">
        <v>1</v>
      </c>
      <c r="O106" s="614"/>
      <c r="P106" s="614"/>
      <c r="Q106" s="614">
        <v>2</v>
      </c>
      <c r="R106" s="614"/>
      <c r="S106" s="614"/>
      <c r="T106" s="614">
        <v>1</v>
      </c>
      <c r="U106" s="614"/>
      <c r="V106" s="614"/>
      <c r="W106" s="257"/>
      <c r="X106" s="614">
        <v>2</v>
      </c>
      <c r="Y106" s="614"/>
      <c r="Z106" s="614"/>
      <c r="AA106" s="614"/>
      <c r="AB106" s="614"/>
      <c r="AC106" s="614"/>
      <c r="AD106" s="614">
        <v>1</v>
      </c>
      <c r="AE106" s="614"/>
      <c r="AF106" s="614"/>
      <c r="AG106" s="614">
        <v>1</v>
      </c>
      <c r="AH106" s="614"/>
      <c r="AI106" s="614"/>
      <c r="AJ106" s="257"/>
      <c r="AK106" s="614">
        <v>2</v>
      </c>
      <c r="AL106" s="614"/>
      <c r="AM106" s="614"/>
      <c r="AN106" s="614">
        <v>1</v>
      </c>
      <c r="AO106" s="614"/>
      <c r="AP106" s="614"/>
      <c r="AQ106" s="614">
        <v>1</v>
      </c>
      <c r="AR106" s="614"/>
      <c r="AS106" s="614"/>
      <c r="AT106" s="614">
        <v>2</v>
      </c>
      <c r="AU106" s="614"/>
      <c r="AV106" s="614"/>
      <c r="AW106" s="614">
        <v>2</v>
      </c>
      <c r="AX106" s="614"/>
      <c r="AY106" s="614"/>
      <c r="AZ106" s="614">
        <v>2</v>
      </c>
      <c r="BA106" s="614"/>
      <c r="BB106" s="619"/>
    </row>
    <row r="107" spans="1:54" ht="16.5" thickBot="1">
      <c r="A107" s="266" t="s">
        <v>82</v>
      </c>
      <c r="B107" s="613">
        <f>B104-B105-B106</f>
        <v>0</v>
      </c>
      <c r="C107" s="613"/>
      <c r="D107" s="613"/>
      <c r="E107" s="613">
        <f t="shared" ref="E107" si="16">E104-E105-E106</f>
        <v>0</v>
      </c>
      <c r="F107" s="613"/>
      <c r="G107" s="613"/>
      <c r="H107" s="613">
        <f t="shared" ref="H107" si="17">H104-H105-H106</f>
        <v>0</v>
      </c>
      <c r="I107" s="613"/>
      <c r="J107" s="613"/>
      <c r="K107" s="613">
        <f t="shared" ref="K107" si="18">K104-K105-K106</f>
        <v>0</v>
      </c>
      <c r="L107" s="613"/>
      <c r="M107" s="613"/>
      <c r="N107" s="613">
        <f t="shared" ref="N107" si="19">N104-N105-N106</f>
        <v>0</v>
      </c>
      <c r="O107" s="613"/>
      <c r="P107" s="613"/>
      <c r="Q107" s="613">
        <f t="shared" ref="Q107" si="20">Q104-Q105-Q106</f>
        <v>0</v>
      </c>
      <c r="R107" s="613"/>
      <c r="S107" s="613"/>
      <c r="T107" s="613">
        <f t="shared" ref="T107" si="21">T104-T105-T106</f>
        <v>0</v>
      </c>
      <c r="U107" s="613"/>
      <c r="V107" s="613"/>
      <c r="W107" s="257"/>
      <c r="X107" s="613">
        <f t="shared" ref="X107" si="22">X104-X105-X106</f>
        <v>0</v>
      </c>
      <c r="Y107" s="613"/>
      <c r="Z107" s="613"/>
      <c r="AA107" s="613">
        <f t="shared" ref="AA107" si="23">AA104-AA105-AA106</f>
        <v>0</v>
      </c>
      <c r="AB107" s="613"/>
      <c r="AC107" s="613"/>
      <c r="AD107" s="613">
        <f t="shared" ref="AD107" si="24">AD104-AD105-AD106</f>
        <v>0</v>
      </c>
      <c r="AE107" s="613"/>
      <c r="AF107" s="613"/>
      <c r="AG107" s="613">
        <f t="shared" ref="AG107" si="25">AG104-AG105-AG106</f>
        <v>0</v>
      </c>
      <c r="AH107" s="613"/>
      <c r="AI107" s="613"/>
      <c r="AJ107" s="257"/>
      <c r="AK107" s="613">
        <f t="shared" ref="AK107" si="26">AK104-AK105-AK106</f>
        <v>0</v>
      </c>
      <c r="AL107" s="613"/>
      <c r="AM107" s="613"/>
      <c r="AN107" s="613">
        <f t="shared" ref="AN107" si="27">AN104-AN105-AN106</f>
        <v>0</v>
      </c>
      <c r="AO107" s="613"/>
      <c r="AP107" s="613"/>
      <c r="AQ107" s="613">
        <f t="shared" ref="AQ107" si="28">AQ104-AQ105-AQ106</f>
        <v>0</v>
      </c>
      <c r="AR107" s="613"/>
      <c r="AS107" s="613"/>
      <c r="AT107" s="613">
        <f t="shared" ref="AT107" si="29">AT104-AT105-AT106</f>
        <v>0</v>
      </c>
      <c r="AU107" s="613"/>
      <c r="AV107" s="613"/>
      <c r="AW107" s="613">
        <f t="shared" ref="AW107" si="30">AW104-AW105-AW106</f>
        <v>0</v>
      </c>
      <c r="AX107" s="613"/>
      <c r="AY107" s="613"/>
      <c r="AZ107" s="613">
        <f t="shared" ref="AZ107" si="31">AZ104-AZ105-AZ106</f>
        <v>0</v>
      </c>
      <c r="BA107" s="613"/>
      <c r="BB107" s="618"/>
    </row>
    <row r="108" spans="1:54" ht="15.75" thickBot="1"/>
    <row r="109" spans="1:54" ht="15.75">
      <c r="A109" s="260" t="s">
        <v>83</v>
      </c>
      <c r="B109" s="623">
        <v>500</v>
      </c>
      <c r="C109" s="623"/>
      <c r="D109" s="623"/>
      <c r="E109" s="623">
        <v>500</v>
      </c>
      <c r="F109" s="623"/>
      <c r="G109" s="623"/>
      <c r="H109" s="623">
        <v>500</v>
      </c>
      <c r="I109" s="623"/>
      <c r="J109" s="623"/>
      <c r="K109" s="623">
        <v>500</v>
      </c>
      <c r="L109" s="623"/>
      <c r="M109" s="623"/>
      <c r="N109" s="623">
        <v>500</v>
      </c>
      <c r="O109" s="623"/>
      <c r="P109" s="623"/>
      <c r="Q109" s="623">
        <v>500</v>
      </c>
      <c r="R109" s="623"/>
      <c r="S109" s="623"/>
      <c r="T109" s="623">
        <v>500</v>
      </c>
      <c r="U109" s="623"/>
      <c r="V109" s="623"/>
      <c r="W109" s="257"/>
      <c r="X109" s="624">
        <v>500</v>
      </c>
      <c r="Y109" s="623"/>
      <c r="Z109" s="623"/>
      <c r="AA109" s="623">
        <v>500</v>
      </c>
      <c r="AB109" s="623"/>
      <c r="AC109" s="623"/>
      <c r="AD109" s="623">
        <v>500</v>
      </c>
      <c r="AE109" s="623"/>
      <c r="AF109" s="623"/>
      <c r="AG109" s="623">
        <v>500</v>
      </c>
      <c r="AH109" s="623"/>
      <c r="AI109" s="623"/>
      <c r="AJ109" s="257"/>
      <c r="AK109" s="624">
        <v>500</v>
      </c>
      <c r="AL109" s="623"/>
      <c r="AM109" s="623"/>
      <c r="AN109" s="623">
        <v>500</v>
      </c>
      <c r="AO109" s="623"/>
      <c r="AP109" s="623"/>
      <c r="AQ109" s="623">
        <v>500</v>
      </c>
      <c r="AR109" s="623"/>
      <c r="AS109" s="623"/>
      <c r="AT109" s="623">
        <v>500</v>
      </c>
      <c r="AU109" s="623"/>
      <c r="AV109" s="623"/>
      <c r="AW109" s="623">
        <v>500</v>
      </c>
      <c r="AX109" s="623"/>
      <c r="AY109" s="623"/>
      <c r="AZ109" s="623">
        <v>500</v>
      </c>
      <c r="BA109" s="623"/>
      <c r="BB109" s="625"/>
    </row>
    <row r="110" spans="1:54" ht="15.75">
      <c r="A110" s="261" t="s">
        <v>81</v>
      </c>
      <c r="B110" s="621">
        <v>2</v>
      </c>
      <c r="C110" s="621"/>
      <c r="D110" s="621"/>
      <c r="E110" s="621">
        <v>2</v>
      </c>
      <c r="F110" s="621"/>
      <c r="G110" s="621"/>
      <c r="H110" s="621">
        <v>2</v>
      </c>
      <c r="I110" s="621"/>
      <c r="J110" s="621"/>
      <c r="K110" s="621">
        <v>1</v>
      </c>
      <c r="L110" s="621"/>
      <c r="M110" s="621"/>
      <c r="N110" s="621">
        <v>1</v>
      </c>
      <c r="O110" s="621"/>
      <c r="P110" s="621"/>
      <c r="Q110" s="621">
        <v>2</v>
      </c>
      <c r="R110" s="621"/>
      <c r="S110" s="621"/>
      <c r="T110" s="621">
        <v>2</v>
      </c>
      <c r="U110" s="621"/>
      <c r="V110" s="621"/>
      <c r="W110" s="257"/>
      <c r="X110" s="621">
        <v>2</v>
      </c>
      <c r="Y110" s="621"/>
      <c r="Z110" s="621"/>
      <c r="AA110" s="621">
        <v>1</v>
      </c>
      <c r="AB110" s="621"/>
      <c r="AC110" s="621"/>
      <c r="AD110" s="621">
        <v>2</v>
      </c>
      <c r="AE110" s="621"/>
      <c r="AF110" s="621"/>
      <c r="AG110" s="621">
        <v>2</v>
      </c>
      <c r="AH110" s="621"/>
      <c r="AI110" s="621"/>
      <c r="AJ110" s="257"/>
      <c r="AK110" s="621">
        <v>2</v>
      </c>
      <c r="AL110" s="621"/>
      <c r="AM110" s="621"/>
      <c r="AN110" s="621">
        <v>2</v>
      </c>
      <c r="AO110" s="621"/>
      <c r="AP110" s="621"/>
      <c r="AQ110" s="621">
        <v>1</v>
      </c>
      <c r="AR110" s="621"/>
      <c r="AS110" s="621"/>
      <c r="AT110" s="621">
        <v>2</v>
      </c>
      <c r="AU110" s="621"/>
      <c r="AV110" s="621"/>
      <c r="AW110" s="621">
        <v>2</v>
      </c>
      <c r="AX110" s="621"/>
      <c r="AY110" s="621"/>
      <c r="AZ110" s="621">
        <v>2</v>
      </c>
      <c r="BA110" s="621"/>
      <c r="BB110" s="622"/>
    </row>
    <row r="111" spans="1:54" ht="15.75">
      <c r="A111" s="262" t="s">
        <v>88</v>
      </c>
      <c r="B111" s="614">
        <v>2</v>
      </c>
      <c r="C111" s="614"/>
      <c r="D111" s="614"/>
      <c r="E111" s="614"/>
      <c r="F111" s="614"/>
      <c r="G111" s="614"/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257"/>
      <c r="X111" s="615"/>
      <c r="Y111" s="616"/>
      <c r="Z111" s="617"/>
      <c r="AA111" s="615">
        <v>1</v>
      </c>
      <c r="AB111" s="616"/>
      <c r="AC111" s="617"/>
      <c r="AD111" s="615"/>
      <c r="AE111" s="616"/>
      <c r="AF111" s="617"/>
      <c r="AG111" s="615">
        <v>2</v>
      </c>
      <c r="AH111" s="616"/>
      <c r="AI111" s="617"/>
      <c r="AJ111" s="257"/>
      <c r="AK111" s="615">
        <v>1</v>
      </c>
      <c r="AL111" s="616"/>
      <c r="AM111" s="617"/>
      <c r="AN111" s="615">
        <v>1</v>
      </c>
      <c r="AO111" s="616"/>
      <c r="AP111" s="617"/>
      <c r="AQ111" s="615">
        <v>1</v>
      </c>
      <c r="AR111" s="616"/>
      <c r="AS111" s="617"/>
      <c r="AT111" s="615"/>
      <c r="AU111" s="616"/>
      <c r="AV111" s="617"/>
      <c r="AW111" s="615"/>
      <c r="AX111" s="616"/>
      <c r="AY111" s="617"/>
      <c r="AZ111" s="615">
        <v>1</v>
      </c>
      <c r="BA111" s="616"/>
      <c r="BB111" s="620"/>
    </row>
    <row r="112" spans="1:54" ht="15.75">
      <c r="A112" s="262" t="s">
        <v>76</v>
      </c>
      <c r="B112" s="615"/>
      <c r="C112" s="616"/>
      <c r="D112" s="617"/>
      <c r="E112" s="615">
        <v>2</v>
      </c>
      <c r="F112" s="616"/>
      <c r="G112" s="617"/>
      <c r="H112" s="615">
        <v>2</v>
      </c>
      <c r="I112" s="616"/>
      <c r="J112" s="617"/>
      <c r="K112" s="615">
        <v>1</v>
      </c>
      <c r="L112" s="616"/>
      <c r="M112" s="617"/>
      <c r="N112" s="615">
        <v>1</v>
      </c>
      <c r="O112" s="616"/>
      <c r="P112" s="617"/>
      <c r="Q112" s="615">
        <v>2</v>
      </c>
      <c r="R112" s="616"/>
      <c r="S112" s="617"/>
      <c r="T112" s="615">
        <v>2</v>
      </c>
      <c r="U112" s="616"/>
      <c r="V112" s="617"/>
      <c r="W112" s="257"/>
      <c r="X112" s="615">
        <v>2</v>
      </c>
      <c r="Y112" s="616"/>
      <c r="Z112" s="617"/>
      <c r="AA112" s="615"/>
      <c r="AB112" s="616"/>
      <c r="AC112" s="617"/>
      <c r="AD112" s="615">
        <v>2</v>
      </c>
      <c r="AE112" s="616"/>
      <c r="AF112" s="617"/>
      <c r="AG112" s="615"/>
      <c r="AH112" s="616"/>
      <c r="AI112" s="617"/>
      <c r="AJ112" s="257"/>
      <c r="AK112" s="615">
        <v>1</v>
      </c>
      <c r="AL112" s="616"/>
      <c r="AM112" s="617"/>
      <c r="AN112" s="615">
        <v>1</v>
      </c>
      <c r="AO112" s="616"/>
      <c r="AP112" s="617"/>
      <c r="AQ112" s="615"/>
      <c r="AR112" s="616"/>
      <c r="AS112" s="617"/>
      <c r="AT112" s="615">
        <v>2</v>
      </c>
      <c r="AU112" s="616"/>
      <c r="AV112" s="617"/>
      <c r="AW112" s="615">
        <v>2</v>
      </c>
      <c r="AX112" s="616"/>
      <c r="AY112" s="617"/>
      <c r="AZ112" s="615">
        <v>1</v>
      </c>
      <c r="BA112" s="616"/>
      <c r="BB112" s="620"/>
    </row>
    <row r="113" spans="1:54" ht="16.5" thickBot="1">
      <c r="A113" s="263" t="s">
        <v>82</v>
      </c>
      <c r="B113" s="613">
        <f>B110-B111-B112</f>
        <v>0</v>
      </c>
      <c r="C113" s="613"/>
      <c r="D113" s="613"/>
      <c r="E113" s="613">
        <f t="shared" ref="E113" si="32">E110-E111-E112</f>
        <v>0</v>
      </c>
      <c r="F113" s="613"/>
      <c r="G113" s="613"/>
      <c r="H113" s="613">
        <f t="shared" ref="H113" si="33">H110-H111-H112</f>
        <v>0</v>
      </c>
      <c r="I113" s="613"/>
      <c r="J113" s="613"/>
      <c r="K113" s="613">
        <f t="shared" ref="K113" si="34">K110-K111-K112</f>
        <v>0</v>
      </c>
      <c r="L113" s="613"/>
      <c r="M113" s="613"/>
      <c r="N113" s="613">
        <f t="shared" ref="N113" si="35">N110-N111-N112</f>
        <v>0</v>
      </c>
      <c r="O113" s="613"/>
      <c r="P113" s="613"/>
      <c r="Q113" s="613">
        <f t="shared" ref="Q113" si="36">Q110-Q111-Q112</f>
        <v>0</v>
      </c>
      <c r="R113" s="613"/>
      <c r="S113" s="613"/>
      <c r="T113" s="613">
        <f t="shared" ref="T113" si="37">T110-T111-T112</f>
        <v>0</v>
      </c>
      <c r="U113" s="613"/>
      <c r="V113" s="613"/>
      <c r="W113" s="257"/>
      <c r="X113" s="613">
        <f>X110-X111-X112</f>
        <v>0</v>
      </c>
      <c r="Y113" s="613"/>
      <c r="Z113" s="613"/>
      <c r="AA113" s="613">
        <f t="shared" ref="AA113" si="38">AA110-AA111-AA112</f>
        <v>0</v>
      </c>
      <c r="AB113" s="613"/>
      <c r="AC113" s="613"/>
      <c r="AD113" s="613">
        <f t="shared" ref="AD113" si="39">AD110-AD111-AD112</f>
        <v>0</v>
      </c>
      <c r="AE113" s="613"/>
      <c r="AF113" s="613"/>
      <c r="AG113" s="613">
        <f t="shared" ref="AG113" si="40">AG110-AG111-AG112</f>
        <v>0</v>
      </c>
      <c r="AH113" s="613"/>
      <c r="AI113" s="613"/>
      <c r="AJ113" s="257"/>
      <c r="AK113" s="613">
        <f t="shared" ref="AK113" si="41">AK110-AK111-AK112</f>
        <v>0</v>
      </c>
      <c r="AL113" s="613"/>
      <c r="AM113" s="613"/>
      <c r="AN113" s="613">
        <f t="shared" ref="AN113" si="42">AN110-AN111-AN112</f>
        <v>0</v>
      </c>
      <c r="AO113" s="613"/>
      <c r="AP113" s="613"/>
      <c r="AQ113" s="613">
        <f t="shared" ref="AQ113" si="43">AQ110-AQ111-AQ112</f>
        <v>0</v>
      </c>
      <c r="AR113" s="613"/>
      <c r="AS113" s="613"/>
      <c r="AT113" s="613">
        <f t="shared" ref="AT113" si="44">AT110-AT111-AT112</f>
        <v>0</v>
      </c>
      <c r="AU113" s="613"/>
      <c r="AV113" s="613"/>
      <c r="AW113" s="613">
        <f t="shared" ref="AW113" si="45">AW110-AW111-AW112</f>
        <v>0</v>
      </c>
      <c r="AX113" s="613"/>
      <c r="AY113" s="613"/>
      <c r="AZ113" s="613">
        <f t="shared" ref="AZ113" si="46">AZ110-AZ111-AZ112</f>
        <v>0</v>
      </c>
      <c r="BA113" s="613"/>
      <c r="BB113" s="618"/>
    </row>
    <row r="114" spans="1:54" ht="15.75" thickBot="1"/>
    <row r="115" spans="1:54" ht="15.75">
      <c r="A115" s="260" t="s">
        <v>89</v>
      </c>
      <c r="B115" s="623">
        <v>500</v>
      </c>
      <c r="C115" s="623"/>
      <c r="D115" s="623"/>
      <c r="E115" s="623">
        <v>500</v>
      </c>
      <c r="F115" s="623"/>
      <c r="G115" s="623"/>
      <c r="H115" s="623">
        <v>500</v>
      </c>
      <c r="I115" s="623"/>
      <c r="J115" s="623"/>
      <c r="K115" s="623">
        <v>500</v>
      </c>
      <c r="L115" s="623"/>
      <c r="M115" s="623"/>
      <c r="N115" s="623">
        <v>500</v>
      </c>
      <c r="O115" s="623"/>
      <c r="P115" s="623"/>
      <c r="Q115" s="623">
        <v>500</v>
      </c>
      <c r="R115" s="623"/>
      <c r="S115" s="623"/>
      <c r="T115" s="623">
        <v>500</v>
      </c>
      <c r="U115" s="623"/>
      <c r="V115" s="623"/>
      <c r="W115" s="257"/>
      <c r="X115" s="624">
        <v>500</v>
      </c>
      <c r="Y115" s="623"/>
      <c r="Z115" s="623"/>
      <c r="AA115" s="623">
        <v>500</v>
      </c>
      <c r="AB115" s="623"/>
      <c r="AC115" s="623"/>
      <c r="AD115" s="623">
        <v>500</v>
      </c>
      <c r="AE115" s="623"/>
      <c r="AF115" s="623"/>
      <c r="AG115" s="623">
        <v>500</v>
      </c>
      <c r="AH115" s="623"/>
      <c r="AI115" s="623"/>
      <c r="AJ115" s="257"/>
      <c r="AK115" s="624">
        <v>500</v>
      </c>
      <c r="AL115" s="623"/>
      <c r="AM115" s="623"/>
      <c r="AN115" s="623">
        <v>500</v>
      </c>
      <c r="AO115" s="623"/>
      <c r="AP115" s="623"/>
      <c r="AQ115" s="623">
        <v>500</v>
      </c>
      <c r="AR115" s="623"/>
      <c r="AS115" s="623"/>
      <c r="AT115" s="623">
        <v>500</v>
      </c>
      <c r="AU115" s="623"/>
      <c r="AV115" s="623"/>
      <c r="AW115" s="623">
        <v>500</v>
      </c>
      <c r="AX115" s="623"/>
      <c r="AY115" s="623"/>
      <c r="AZ115" s="623">
        <v>500</v>
      </c>
      <c r="BA115" s="623"/>
      <c r="BB115" s="625"/>
    </row>
    <row r="116" spans="1:54" ht="15.75">
      <c r="A116" s="261" t="s">
        <v>81</v>
      </c>
      <c r="B116" s="621">
        <v>2</v>
      </c>
      <c r="C116" s="621"/>
      <c r="D116" s="621"/>
      <c r="E116" s="621">
        <v>2</v>
      </c>
      <c r="F116" s="621"/>
      <c r="G116" s="621"/>
      <c r="H116" s="621">
        <v>2</v>
      </c>
      <c r="I116" s="621"/>
      <c r="J116" s="621"/>
      <c r="K116" s="621">
        <v>1</v>
      </c>
      <c r="L116" s="621"/>
      <c r="M116" s="621"/>
      <c r="N116" s="621">
        <v>1</v>
      </c>
      <c r="O116" s="621"/>
      <c r="P116" s="621"/>
      <c r="Q116" s="621">
        <v>2</v>
      </c>
      <c r="R116" s="621"/>
      <c r="S116" s="621"/>
      <c r="T116" s="621">
        <v>2</v>
      </c>
      <c r="U116" s="621"/>
      <c r="V116" s="621"/>
      <c r="W116" s="257"/>
      <c r="X116" s="621">
        <v>2</v>
      </c>
      <c r="Y116" s="621"/>
      <c r="Z116" s="621"/>
      <c r="AA116" s="621">
        <v>1</v>
      </c>
      <c r="AB116" s="621"/>
      <c r="AC116" s="621"/>
      <c r="AD116" s="621">
        <v>2</v>
      </c>
      <c r="AE116" s="621"/>
      <c r="AF116" s="621"/>
      <c r="AG116" s="621">
        <v>2</v>
      </c>
      <c r="AH116" s="621"/>
      <c r="AI116" s="621"/>
      <c r="AJ116" s="257"/>
      <c r="AK116" s="621">
        <v>2</v>
      </c>
      <c r="AL116" s="621"/>
      <c r="AM116" s="621"/>
      <c r="AN116" s="621">
        <v>2</v>
      </c>
      <c r="AO116" s="621"/>
      <c r="AP116" s="621"/>
      <c r="AQ116" s="621">
        <v>1</v>
      </c>
      <c r="AR116" s="621"/>
      <c r="AS116" s="621"/>
      <c r="AT116" s="621">
        <v>2</v>
      </c>
      <c r="AU116" s="621"/>
      <c r="AV116" s="621"/>
      <c r="AW116" s="621">
        <v>2</v>
      </c>
      <c r="AX116" s="621"/>
      <c r="AY116" s="621"/>
      <c r="AZ116" s="621">
        <v>2</v>
      </c>
      <c r="BA116" s="621"/>
      <c r="BB116" s="622"/>
    </row>
    <row r="117" spans="1:54" ht="15.75">
      <c r="A117" s="262" t="s">
        <v>88</v>
      </c>
      <c r="B117" s="614">
        <v>1</v>
      </c>
      <c r="C117" s="614"/>
      <c r="D117" s="614"/>
      <c r="E117" s="614">
        <v>1</v>
      </c>
      <c r="F117" s="614"/>
      <c r="G117" s="614"/>
      <c r="H117" s="614"/>
      <c r="I117" s="614"/>
      <c r="J117" s="614"/>
      <c r="K117" s="614"/>
      <c r="L117" s="614"/>
      <c r="M117" s="614"/>
      <c r="N117" s="614">
        <v>1</v>
      </c>
      <c r="O117" s="614"/>
      <c r="P117" s="614"/>
      <c r="Q117" s="614">
        <v>2</v>
      </c>
      <c r="R117" s="614"/>
      <c r="S117" s="614"/>
      <c r="T117" s="614"/>
      <c r="U117" s="614"/>
      <c r="V117" s="614"/>
      <c r="W117" s="257"/>
      <c r="X117" s="615"/>
      <c r="Y117" s="616"/>
      <c r="Z117" s="617"/>
      <c r="AA117" s="615">
        <v>1</v>
      </c>
      <c r="AB117" s="616"/>
      <c r="AC117" s="617"/>
      <c r="AD117" s="615">
        <v>2</v>
      </c>
      <c r="AE117" s="616"/>
      <c r="AF117" s="617"/>
      <c r="AG117" s="615">
        <v>1</v>
      </c>
      <c r="AH117" s="616"/>
      <c r="AI117" s="617"/>
      <c r="AJ117" s="257"/>
      <c r="AK117" s="615">
        <v>1</v>
      </c>
      <c r="AL117" s="616"/>
      <c r="AM117" s="617"/>
      <c r="AN117" s="615">
        <v>1</v>
      </c>
      <c r="AO117" s="616"/>
      <c r="AP117" s="617"/>
      <c r="AQ117" s="615">
        <v>1</v>
      </c>
      <c r="AR117" s="616"/>
      <c r="AS117" s="617"/>
      <c r="AT117" s="615">
        <v>2</v>
      </c>
      <c r="AU117" s="616"/>
      <c r="AV117" s="617"/>
      <c r="AW117" s="615">
        <v>2</v>
      </c>
      <c r="AX117" s="616"/>
      <c r="AY117" s="617"/>
      <c r="AZ117" s="615">
        <v>1</v>
      </c>
      <c r="BA117" s="616"/>
      <c r="BB117" s="620"/>
    </row>
    <row r="118" spans="1:54" ht="15.75">
      <c r="A118" s="262" t="s">
        <v>76</v>
      </c>
      <c r="B118" s="614"/>
      <c r="C118" s="614"/>
      <c r="D118" s="614"/>
      <c r="E118" s="614">
        <v>1</v>
      </c>
      <c r="F118" s="614"/>
      <c r="G118" s="614"/>
      <c r="H118" s="614">
        <v>2</v>
      </c>
      <c r="I118" s="614"/>
      <c r="J118" s="614"/>
      <c r="K118" s="614">
        <v>1</v>
      </c>
      <c r="L118" s="614"/>
      <c r="M118" s="614"/>
      <c r="N118" s="614"/>
      <c r="O118" s="614"/>
      <c r="P118" s="614"/>
      <c r="Q118" s="614"/>
      <c r="R118" s="614"/>
      <c r="S118" s="614"/>
      <c r="T118" s="614">
        <v>2</v>
      </c>
      <c r="U118" s="614"/>
      <c r="V118" s="614"/>
      <c r="W118" s="257"/>
      <c r="X118" s="614"/>
      <c r="Y118" s="614"/>
      <c r="Z118" s="614"/>
      <c r="AA118" s="614"/>
      <c r="AB118" s="614"/>
      <c r="AC118" s="614"/>
      <c r="AD118" s="614"/>
      <c r="AE118" s="614"/>
      <c r="AF118" s="614"/>
      <c r="AG118" s="614"/>
      <c r="AH118" s="614"/>
      <c r="AI118" s="614"/>
      <c r="AJ118" s="257"/>
      <c r="AK118" s="614">
        <v>1</v>
      </c>
      <c r="AL118" s="614"/>
      <c r="AM118" s="614"/>
      <c r="AN118" s="614">
        <v>1</v>
      </c>
      <c r="AO118" s="614"/>
      <c r="AP118" s="614"/>
      <c r="AQ118" s="614"/>
      <c r="AR118" s="614"/>
      <c r="AS118" s="614"/>
      <c r="AT118" s="614"/>
      <c r="AU118" s="614"/>
      <c r="AV118" s="614"/>
      <c r="AW118" s="614"/>
      <c r="AX118" s="614"/>
      <c r="AY118" s="614"/>
      <c r="AZ118" s="614">
        <v>1</v>
      </c>
      <c r="BA118" s="614"/>
      <c r="BB118" s="619"/>
    </row>
    <row r="119" spans="1:54" ht="16.5" thickBot="1">
      <c r="A119" s="263" t="s">
        <v>82</v>
      </c>
      <c r="B119" s="613">
        <f>B116-B117-B118</f>
        <v>1</v>
      </c>
      <c r="C119" s="613"/>
      <c r="D119" s="613"/>
      <c r="E119" s="613">
        <f t="shared" ref="E119" si="47">E116-E117-E118</f>
        <v>0</v>
      </c>
      <c r="F119" s="613"/>
      <c r="G119" s="613"/>
      <c r="H119" s="613">
        <f t="shared" ref="H119" si="48">H116-H117-H118</f>
        <v>0</v>
      </c>
      <c r="I119" s="613"/>
      <c r="J119" s="613"/>
      <c r="K119" s="613">
        <f t="shared" ref="K119" si="49">K116-K117-K118</f>
        <v>0</v>
      </c>
      <c r="L119" s="613"/>
      <c r="M119" s="613"/>
      <c r="N119" s="613">
        <f t="shared" ref="N119" si="50">N116-N117-N118</f>
        <v>0</v>
      </c>
      <c r="O119" s="613"/>
      <c r="P119" s="613"/>
      <c r="Q119" s="613">
        <f t="shared" ref="Q119" si="51">Q116-Q117-Q118</f>
        <v>0</v>
      </c>
      <c r="R119" s="613"/>
      <c r="S119" s="613"/>
      <c r="T119" s="613">
        <f t="shared" ref="T119" si="52">T116-T117-T118</f>
        <v>0</v>
      </c>
      <c r="U119" s="613"/>
      <c r="V119" s="613"/>
      <c r="W119" s="257"/>
      <c r="X119" s="613">
        <f>X116-X117-X118</f>
        <v>2</v>
      </c>
      <c r="Y119" s="613"/>
      <c r="Z119" s="613"/>
      <c r="AA119" s="613">
        <f t="shared" ref="AA119" si="53">AA116-AA117-AA118</f>
        <v>0</v>
      </c>
      <c r="AB119" s="613"/>
      <c r="AC119" s="613"/>
      <c r="AD119" s="613">
        <f t="shared" ref="AD119" si="54">AD116-AD117-AD118</f>
        <v>0</v>
      </c>
      <c r="AE119" s="613"/>
      <c r="AF119" s="613"/>
      <c r="AG119" s="613">
        <f t="shared" ref="AG119" si="55">AG116-AG117-AG118</f>
        <v>1</v>
      </c>
      <c r="AH119" s="613"/>
      <c r="AI119" s="613"/>
      <c r="AJ119" s="257"/>
      <c r="AK119" s="613">
        <f t="shared" ref="AK119" si="56">AK116-AK117-AK118</f>
        <v>0</v>
      </c>
      <c r="AL119" s="613"/>
      <c r="AM119" s="613"/>
      <c r="AN119" s="613">
        <f t="shared" ref="AN119" si="57">AN116-AN117-AN118</f>
        <v>0</v>
      </c>
      <c r="AO119" s="613"/>
      <c r="AP119" s="613"/>
      <c r="AQ119" s="613">
        <f t="shared" ref="AQ119" si="58">AQ116-AQ117-AQ118</f>
        <v>0</v>
      </c>
      <c r="AR119" s="613"/>
      <c r="AS119" s="613"/>
      <c r="AT119" s="613">
        <f t="shared" ref="AT119" si="59">AT116-AT117-AT118</f>
        <v>0</v>
      </c>
      <c r="AU119" s="613"/>
      <c r="AV119" s="613"/>
      <c r="AW119" s="613">
        <f t="shared" ref="AW119" si="60">AW116-AW117-AW118</f>
        <v>0</v>
      </c>
      <c r="AX119" s="613"/>
      <c r="AY119" s="613"/>
      <c r="AZ119" s="613">
        <f t="shared" ref="AZ119" si="61">AZ116-AZ117-AZ118</f>
        <v>0</v>
      </c>
      <c r="BA119" s="613"/>
      <c r="BB119" s="618"/>
    </row>
    <row r="120" spans="1:54" ht="15.75" thickBot="1"/>
    <row r="121" spans="1:54" ht="15.75">
      <c r="A121" s="260" t="s">
        <v>90</v>
      </c>
      <c r="B121" s="623">
        <v>500</v>
      </c>
      <c r="C121" s="623"/>
      <c r="D121" s="623"/>
      <c r="E121" s="623">
        <v>500</v>
      </c>
      <c r="F121" s="623"/>
      <c r="G121" s="623"/>
      <c r="H121" s="623">
        <v>500</v>
      </c>
      <c r="I121" s="623"/>
      <c r="J121" s="623"/>
      <c r="K121" s="623">
        <v>500</v>
      </c>
      <c r="L121" s="623"/>
      <c r="M121" s="623"/>
      <c r="N121" s="623">
        <v>500</v>
      </c>
      <c r="O121" s="623"/>
      <c r="P121" s="623"/>
      <c r="Q121" s="623">
        <v>500</v>
      </c>
      <c r="R121" s="623"/>
      <c r="S121" s="623"/>
      <c r="T121" s="623">
        <v>500</v>
      </c>
      <c r="U121" s="623"/>
      <c r="V121" s="623"/>
      <c r="W121" s="257"/>
      <c r="X121" s="624">
        <v>500</v>
      </c>
      <c r="Y121" s="623"/>
      <c r="Z121" s="623"/>
      <c r="AA121" s="623">
        <v>500</v>
      </c>
      <c r="AB121" s="623"/>
      <c r="AC121" s="623"/>
      <c r="AD121" s="623">
        <v>500</v>
      </c>
      <c r="AE121" s="623"/>
      <c r="AF121" s="623"/>
      <c r="AG121" s="623">
        <v>500</v>
      </c>
      <c r="AH121" s="623"/>
      <c r="AI121" s="623"/>
      <c r="AJ121" s="257"/>
      <c r="AK121" s="624">
        <v>500</v>
      </c>
      <c r="AL121" s="623"/>
      <c r="AM121" s="623"/>
      <c r="AN121" s="623">
        <v>500</v>
      </c>
      <c r="AO121" s="623"/>
      <c r="AP121" s="623"/>
      <c r="AQ121" s="623">
        <v>500</v>
      </c>
      <c r="AR121" s="623"/>
      <c r="AS121" s="623"/>
      <c r="AT121" s="623">
        <v>500</v>
      </c>
      <c r="AU121" s="623"/>
      <c r="AV121" s="623"/>
      <c r="AW121" s="623">
        <v>500</v>
      </c>
      <c r="AX121" s="623"/>
      <c r="AY121" s="623"/>
      <c r="AZ121" s="623">
        <v>500</v>
      </c>
      <c r="BA121" s="623"/>
      <c r="BB121" s="625"/>
    </row>
    <row r="122" spans="1:54" ht="15.75">
      <c r="A122" s="261" t="s">
        <v>81</v>
      </c>
      <c r="B122" s="621">
        <v>2</v>
      </c>
      <c r="C122" s="621"/>
      <c r="D122" s="621"/>
      <c r="E122" s="621">
        <v>1</v>
      </c>
      <c r="F122" s="621"/>
      <c r="G122" s="621"/>
      <c r="H122" s="621">
        <v>2</v>
      </c>
      <c r="I122" s="621"/>
      <c r="J122" s="621"/>
      <c r="K122" s="621">
        <v>1</v>
      </c>
      <c r="L122" s="621"/>
      <c r="M122" s="621"/>
      <c r="N122" s="621">
        <v>1</v>
      </c>
      <c r="O122" s="621"/>
      <c r="P122" s="621"/>
      <c r="Q122" s="621">
        <v>2</v>
      </c>
      <c r="R122" s="621"/>
      <c r="S122" s="621"/>
      <c r="T122" s="621">
        <v>2</v>
      </c>
      <c r="U122" s="621"/>
      <c r="V122" s="621"/>
      <c r="W122" s="257"/>
      <c r="X122" s="621">
        <v>2</v>
      </c>
      <c r="Y122" s="621"/>
      <c r="Z122" s="621"/>
      <c r="AA122" s="621">
        <v>1</v>
      </c>
      <c r="AB122" s="621"/>
      <c r="AC122" s="621"/>
      <c r="AD122" s="621">
        <v>2</v>
      </c>
      <c r="AE122" s="621"/>
      <c r="AF122" s="621"/>
      <c r="AG122" s="621">
        <v>2</v>
      </c>
      <c r="AH122" s="621"/>
      <c r="AI122" s="621"/>
      <c r="AJ122" s="257"/>
      <c r="AK122" s="621">
        <v>2</v>
      </c>
      <c r="AL122" s="621"/>
      <c r="AM122" s="621"/>
      <c r="AN122" s="621">
        <v>2</v>
      </c>
      <c r="AO122" s="621"/>
      <c r="AP122" s="621"/>
      <c r="AQ122" s="621">
        <v>1</v>
      </c>
      <c r="AR122" s="621"/>
      <c r="AS122" s="621"/>
      <c r="AT122" s="621">
        <v>2</v>
      </c>
      <c r="AU122" s="621"/>
      <c r="AV122" s="621"/>
      <c r="AW122" s="621">
        <v>2</v>
      </c>
      <c r="AX122" s="621"/>
      <c r="AY122" s="621"/>
      <c r="AZ122" s="621">
        <v>2</v>
      </c>
      <c r="BA122" s="621"/>
      <c r="BB122" s="622"/>
    </row>
    <row r="123" spans="1:54" ht="15.75">
      <c r="A123" s="262" t="s">
        <v>88</v>
      </c>
      <c r="B123" s="614"/>
      <c r="C123" s="614"/>
      <c r="D123" s="614"/>
      <c r="E123" s="614">
        <v>1</v>
      </c>
      <c r="F123" s="614"/>
      <c r="G123" s="614"/>
      <c r="H123" s="614">
        <v>2</v>
      </c>
      <c r="I123" s="614"/>
      <c r="J123" s="614"/>
      <c r="K123" s="614">
        <v>1</v>
      </c>
      <c r="L123" s="614"/>
      <c r="M123" s="614"/>
      <c r="N123" s="614"/>
      <c r="O123" s="614"/>
      <c r="P123" s="614"/>
      <c r="Q123" s="614">
        <v>1</v>
      </c>
      <c r="R123" s="614"/>
      <c r="S123" s="614"/>
      <c r="T123" s="614">
        <v>2</v>
      </c>
      <c r="U123" s="614"/>
      <c r="V123" s="614"/>
      <c r="W123" s="257"/>
      <c r="X123" s="615"/>
      <c r="Y123" s="616"/>
      <c r="Z123" s="617"/>
      <c r="AA123" s="615"/>
      <c r="AB123" s="616"/>
      <c r="AC123" s="617"/>
      <c r="AD123" s="615"/>
      <c r="AE123" s="616"/>
      <c r="AF123" s="617"/>
      <c r="AG123" s="615"/>
      <c r="AH123" s="616"/>
      <c r="AI123" s="617"/>
      <c r="AJ123" s="257"/>
      <c r="AK123" s="615">
        <v>1</v>
      </c>
      <c r="AL123" s="616"/>
      <c r="AM123" s="617"/>
      <c r="AN123" s="615">
        <v>1</v>
      </c>
      <c r="AO123" s="616"/>
      <c r="AP123" s="617"/>
      <c r="AQ123" s="615">
        <v>1</v>
      </c>
      <c r="AR123" s="616"/>
      <c r="AS123" s="617"/>
      <c r="AT123" s="615">
        <v>1</v>
      </c>
      <c r="AU123" s="616"/>
      <c r="AV123" s="617"/>
      <c r="AW123" s="615"/>
      <c r="AX123" s="616"/>
      <c r="AY123" s="617"/>
      <c r="AZ123" s="615">
        <v>2</v>
      </c>
      <c r="BA123" s="616"/>
      <c r="BB123" s="620"/>
    </row>
    <row r="124" spans="1:54" ht="15.75">
      <c r="A124" s="262" t="s">
        <v>76</v>
      </c>
      <c r="B124" s="614"/>
      <c r="C124" s="614"/>
      <c r="D124" s="614"/>
      <c r="E124" s="614"/>
      <c r="F124" s="614"/>
      <c r="G124" s="614"/>
      <c r="H124" s="614"/>
      <c r="I124" s="614"/>
      <c r="J124" s="614"/>
      <c r="K124" s="614"/>
      <c r="L124" s="614"/>
      <c r="M124" s="614"/>
      <c r="N124" s="614">
        <v>1</v>
      </c>
      <c r="O124" s="614"/>
      <c r="P124" s="614"/>
      <c r="Q124" s="614"/>
      <c r="R124" s="614"/>
      <c r="S124" s="614"/>
      <c r="T124" s="614"/>
      <c r="U124" s="614"/>
      <c r="V124" s="614"/>
      <c r="W124" s="257"/>
      <c r="X124" s="614"/>
      <c r="Y124" s="614"/>
      <c r="Z124" s="614"/>
      <c r="AA124" s="614">
        <v>1</v>
      </c>
      <c r="AB124" s="614"/>
      <c r="AC124" s="614"/>
      <c r="AD124" s="614">
        <v>2</v>
      </c>
      <c r="AE124" s="614"/>
      <c r="AF124" s="614"/>
      <c r="AG124" s="614"/>
      <c r="AH124" s="614"/>
      <c r="AI124" s="614"/>
      <c r="AJ124" s="257"/>
      <c r="AK124" s="614">
        <v>1</v>
      </c>
      <c r="AL124" s="614"/>
      <c r="AM124" s="614"/>
      <c r="AN124" s="614">
        <v>1</v>
      </c>
      <c r="AO124" s="614"/>
      <c r="AP124" s="614"/>
      <c r="AQ124" s="614"/>
      <c r="AR124" s="614"/>
      <c r="AS124" s="614"/>
      <c r="AT124" s="614">
        <v>1</v>
      </c>
      <c r="AU124" s="614"/>
      <c r="AV124" s="614"/>
      <c r="AW124" s="614">
        <v>1</v>
      </c>
      <c r="AX124" s="614"/>
      <c r="AY124" s="614"/>
      <c r="AZ124" s="614"/>
      <c r="BA124" s="614"/>
      <c r="BB124" s="619"/>
    </row>
    <row r="125" spans="1:54" ht="16.5" thickBot="1">
      <c r="A125" s="263" t="s">
        <v>82</v>
      </c>
      <c r="B125" s="613">
        <f>B122-B123-B124</f>
        <v>2</v>
      </c>
      <c r="C125" s="613"/>
      <c r="D125" s="613"/>
      <c r="E125" s="613">
        <f t="shared" ref="E125" si="62">E122-E123-E124</f>
        <v>0</v>
      </c>
      <c r="F125" s="613"/>
      <c r="G125" s="613"/>
      <c r="H125" s="613">
        <f t="shared" ref="H125" si="63">H122-H123-H124</f>
        <v>0</v>
      </c>
      <c r="I125" s="613"/>
      <c r="J125" s="613"/>
      <c r="K125" s="613">
        <f t="shared" ref="K125" si="64">K122-K123-K124</f>
        <v>0</v>
      </c>
      <c r="L125" s="613"/>
      <c r="M125" s="613"/>
      <c r="N125" s="613">
        <f t="shared" ref="N125" si="65">N122-N123-N124</f>
        <v>0</v>
      </c>
      <c r="O125" s="613"/>
      <c r="P125" s="613"/>
      <c r="Q125" s="613">
        <f t="shared" ref="Q125" si="66">Q122-Q123-Q124</f>
        <v>1</v>
      </c>
      <c r="R125" s="613"/>
      <c r="S125" s="613"/>
      <c r="T125" s="613">
        <f t="shared" ref="T125" si="67">T122-T123-T124</f>
        <v>0</v>
      </c>
      <c r="U125" s="613"/>
      <c r="V125" s="613"/>
      <c r="W125" s="257"/>
      <c r="X125" s="613">
        <f>X122-X123-X124</f>
        <v>2</v>
      </c>
      <c r="Y125" s="613"/>
      <c r="Z125" s="613"/>
      <c r="AA125" s="613">
        <f t="shared" ref="AA125" si="68">AA122-AA123-AA124</f>
        <v>0</v>
      </c>
      <c r="AB125" s="613"/>
      <c r="AC125" s="613"/>
      <c r="AD125" s="613">
        <f t="shared" ref="AD125" si="69">AD122-AD123-AD124</f>
        <v>0</v>
      </c>
      <c r="AE125" s="613"/>
      <c r="AF125" s="613"/>
      <c r="AG125" s="613">
        <f t="shared" ref="AG125" si="70">AG122-AG123-AG124</f>
        <v>2</v>
      </c>
      <c r="AH125" s="613"/>
      <c r="AI125" s="613"/>
      <c r="AJ125" s="257"/>
      <c r="AK125" s="613">
        <f t="shared" ref="AK125" si="71">AK122-AK123-AK124</f>
        <v>0</v>
      </c>
      <c r="AL125" s="613"/>
      <c r="AM125" s="613"/>
      <c r="AN125" s="613">
        <f t="shared" ref="AN125" si="72">AN122-AN123-AN124</f>
        <v>0</v>
      </c>
      <c r="AO125" s="613"/>
      <c r="AP125" s="613"/>
      <c r="AQ125" s="613">
        <f t="shared" ref="AQ125" si="73">AQ122-AQ123-AQ124</f>
        <v>0</v>
      </c>
      <c r="AR125" s="613"/>
      <c r="AS125" s="613"/>
      <c r="AT125" s="613">
        <f t="shared" ref="AT125" si="74">AT122-AT123-AT124</f>
        <v>0</v>
      </c>
      <c r="AU125" s="613"/>
      <c r="AV125" s="613"/>
      <c r="AW125" s="613">
        <f t="shared" ref="AW125" si="75">AW122-AW123-AW124</f>
        <v>1</v>
      </c>
      <c r="AX125" s="613"/>
      <c r="AY125" s="613"/>
      <c r="AZ125" s="613">
        <f t="shared" ref="AZ125" si="76">AZ122-AZ123-AZ124</f>
        <v>0</v>
      </c>
      <c r="BA125" s="613"/>
      <c r="BB125" s="618"/>
    </row>
    <row r="126" spans="1:54" ht="15.75" thickBot="1"/>
    <row r="127" spans="1:54" ht="15.75">
      <c r="A127" s="260" t="s">
        <v>91</v>
      </c>
      <c r="B127" s="623">
        <v>500</v>
      </c>
      <c r="C127" s="623"/>
      <c r="D127" s="623"/>
      <c r="E127" s="623">
        <v>500</v>
      </c>
      <c r="F127" s="623"/>
      <c r="G127" s="623"/>
      <c r="H127" s="623">
        <v>500</v>
      </c>
      <c r="I127" s="623"/>
      <c r="J127" s="623"/>
      <c r="K127" s="623">
        <v>500</v>
      </c>
      <c r="L127" s="623"/>
      <c r="M127" s="623"/>
      <c r="N127" s="623">
        <v>500</v>
      </c>
      <c r="O127" s="623"/>
      <c r="P127" s="623"/>
      <c r="Q127" s="623">
        <v>500</v>
      </c>
      <c r="R127" s="623"/>
      <c r="S127" s="623"/>
      <c r="T127" s="623">
        <v>500</v>
      </c>
      <c r="U127" s="623"/>
      <c r="V127" s="623"/>
      <c r="W127" s="257"/>
      <c r="X127" s="624">
        <v>500</v>
      </c>
      <c r="Y127" s="623"/>
      <c r="Z127" s="623"/>
      <c r="AA127" s="623">
        <v>500</v>
      </c>
      <c r="AB127" s="623"/>
      <c r="AC127" s="623"/>
      <c r="AD127" s="623">
        <v>500</v>
      </c>
      <c r="AE127" s="623"/>
      <c r="AF127" s="623"/>
      <c r="AG127" s="623">
        <v>500</v>
      </c>
      <c r="AH127" s="623"/>
      <c r="AI127" s="623"/>
      <c r="AJ127" s="257"/>
      <c r="AK127" s="624">
        <v>500</v>
      </c>
      <c r="AL127" s="623"/>
      <c r="AM127" s="623"/>
      <c r="AN127" s="623">
        <v>500</v>
      </c>
      <c r="AO127" s="623"/>
      <c r="AP127" s="623"/>
      <c r="AQ127" s="623">
        <v>500</v>
      </c>
      <c r="AR127" s="623"/>
      <c r="AS127" s="623"/>
      <c r="AT127" s="623">
        <v>500</v>
      </c>
      <c r="AU127" s="623"/>
      <c r="AV127" s="623"/>
      <c r="AW127" s="623">
        <v>500</v>
      </c>
      <c r="AX127" s="623"/>
      <c r="AY127" s="623"/>
      <c r="AZ127" s="623">
        <v>500</v>
      </c>
      <c r="BA127" s="623"/>
      <c r="BB127" s="625"/>
    </row>
    <row r="128" spans="1:54" ht="15.75">
      <c r="A128" s="261" t="s">
        <v>81</v>
      </c>
      <c r="B128" s="621">
        <v>2</v>
      </c>
      <c r="C128" s="621"/>
      <c r="D128" s="621"/>
      <c r="E128" s="621">
        <v>1</v>
      </c>
      <c r="F128" s="621"/>
      <c r="G128" s="621"/>
      <c r="H128" s="621">
        <v>2</v>
      </c>
      <c r="I128" s="621"/>
      <c r="J128" s="621"/>
      <c r="K128" s="621">
        <v>1</v>
      </c>
      <c r="L128" s="621"/>
      <c r="M128" s="621"/>
      <c r="N128" s="621">
        <v>1</v>
      </c>
      <c r="O128" s="621"/>
      <c r="P128" s="621"/>
      <c r="Q128" s="621">
        <v>2</v>
      </c>
      <c r="R128" s="621"/>
      <c r="S128" s="621"/>
      <c r="T128" s="621">
        <v>2</v>
      </c>
      <c r="U128" s="621"/>
      <c r="V128" s="621"/>
      <c r="W128" s="257"/>
      <c r="X128" s="621">
        <v>2</v>
      </c>
      <c r="Y128" s="621"/>
      <c r="Z128" s="621"/>
      <c r="AA128" s="621">
        <v>1</v>
      </c>
      <c r="AB128" s="621"/>
      <c r="AC128" s="621"/>
      <c r="AD128" s="621">
        <v>2</v>
      </c>
      <c r="AE128" s="621"/>
      <c r="AF128" s="621"/>
      <c r="AG128" s="621">
        <v>2</v>
      </c>
      <c r="AH128" s="621"/>
      <c r="AI128" s="621"/>
      <c r="AJ128" s="257"/>
      <c r="AK128" s="621">
        <v>2</v>
      </c>
      <c r="AL128" s="621"/>
      <c r="AM128" s="621"/>
      <c r="AN128" s="621">
        <v>2</v>
      </c>
      <c r="AO128" s="621"/>
      <c r="AP128" s="621"/>
      <c r="AQ128" s="621">
        <v>1</v>
      </c>
      <c r="AR128" s="621"/>
      <c r="AS128" s="621"/>
      <c r="AT128" s="621">
        <v>2</v>
      </c>
      <c r="AU128" s="621"/>
      <c r="AV128" s="621"/>
      <c r="AW128" s="621">
        <v>2</v>
      </c>
      <c r="AX128" s="621"/>
      <c r="AY128" s="621"/>
      <c r="AZ128" s="621">
        <v>2</v>
      </c>
      <c r="BA128" s="621"/>
      <c r="BB128" s="622"/>
    </row>
    <row r="129" spans="1:54" ht="15.75">
      <c r="A129" s="262" t="s">
        <v>88</v>
      </c>
      <c r="B129" s="614"/>
      <c r="C129" s="614"/>
      <c r="D129" s="614"/>
      <c r="E129" s="614"/>
      <c r="F129" s="614"/>
      <c r="G129" s="614"/>
      <c r="H129" s="614">
        <v>1</v>
      </c>
      <c r="I129" s="614"/>
      <c r="J129" s="614"/>
      <c r="K129" s="614">
        <v>1</v>
      </c>
      <c r="L129" s="614"/>
      <c r="M129" s="614"/>
      <c r="N129" s="614">
        <v>1</v>
      </c>
      <c r="O129" s="614"/>
      <c r="P129" s="614"/>
      <c r="Q129" s="614"/>
      <c r="R129" s="614"/>
      <c r="S129" s="614"/>
      <c r="T129" s="614"/>
      <c r="U129" s="614"/>
      <c r="V129" s="614"/>
      <c r="W129" s="257"/>
      <c r="X129" s="615"/>
      <c r="Y129" s="616"/>
      <c r="Z129" s="617"/>
      <c r="AA129" s="615"/>
      <c r="AB129" s="616"/>
      <c r="AC129" s="617"/>
      <c r="AD129" s="615"/>
      <c r="AE129" s="616"/>
      <c r="AF129" s="617"/>
      <c r="AG129" s="615"/>
      <c r="AH129" s="616"/>
      <c r="AI129" s="617"/>
      <c r="AJ129" s="257"/>
      <c r="AK129" s="615"/>
      <c r="AL129" s="616"/>
      <c r="AM129" s="617"/>
      <c r="AN129" s="615">
        <v>2</v>
      </c>
      <c r="AO129" s="616"/>
      <c r="AP129" s="617"/>
      <c r="AQ129" s="615"/>
      <c r="AR129" s="616"/>
      <c r="AS129" s="617"/>
      <c r="AT129" s="615">
        <v>1</v>
      </c>
      <c r="AU129" s="616"/>
      <c r="AV129" s="617"/>
      <c r="AW129" s="615"/>
      <c r="AX129" s="616"/>
      <c r="AY129" s="617"/>
      <c r="AZ129" s="615">
        <v>2</v>
      </c>
      <c r="BA129" s="616"/>
      <c r="BB129" s="620"/>
    </row>
    <row r="130" spans="1:54" ht="15.75">
      <c r="A130" s="262" t="s">
        <v>76</v>
      </c>
      <c r="B130" s="614"/>
      <c r="C130" s="614"/>
      <c r="D130" s="614"/>
      <c r="E130" s="614">
        <v>1</v>
      </c>
      <c r="F130" s="614"/>
      <c r="G130" s="614"/>
      <c r="H130" s="614"/>
      <c r="I130" s="614"/>
      <c r="J130" s="614"/>
      <c r="K130" s="614"/>
      <c r="L130" s="614"/>
      <c r="M130" s="614"/>
      <c r="N130" s="614"/>
      <c r="O130" s="614"/>
      <c r="P130" s="614"/>
      <c r="Q130" s="614"/>
      <c r="R130" s="614"/>
      <c r="S130" s="614"/>
      <c r="T130" s="614"/>
      <c r="U130" s="614"/>
      <c r="V130" s="614"/>
      <c r="W130" s="257"/>
      <c r="X130" s="614"/>
      <c r="Y130" s="614"/>
      <c r="Z130" s="614"/>
      <c r="AA130" s="614">
        <v>1</v>
      </c>
      <c r="AB130" s="614"/>
      <c r="AC130" s="614"/>
      <c r="AD130" s="614">
        <v>1</v>
      </c>
      <c r="AE130" s="614"/>
      <c r="AF130" s="614"/>
      <c r="AG130" s="614"/>
      <c r="AH130" s="614"/>
      <c r="AI130" s="614"/>
      <c r="AJ130" s="257"/>
      <c r="AK130" s="614"/>
      <c r="AL130" s="614"/>
      <c r="AM130" s="614"/>
      <c r="AN130" s="614"/>
      <c r="AO130" s="614"/>
      <c r="AP130" s="614"/>
      <c r="AQ130" s="614">
        <v>1</v>
      </c>
      <c r="AR130" s="614"/>
      <c r="AS130" s="614"/>
      <c r="AT130" s="614"/>
      <c r="AU130" s="614"/>
      <c r="AV130" s="614"/>
      <c r="AW130" s="614"/>
      <c r="AX130" s="614"/>
      <c r="AY130" s="614"/>
      <c r="AZ130" s="614"/>
      <c r="BA130" s="614"/>
      <c r="BB130" s="619"/>
    </row>
    <row r="131" spans="1:54" ht="16.5" thickBot="1">
      <c r="A131" s="263" t="s">
        <v>82</v>
      </c>
      <c r="B131" s="613">
        <f>B128-B129-B130</f>
        <v>2</v>
      </c>
      <c r="C131" s="613"/>
      <c r="D131" s="613"/>
      <c r="E131" s="613">
        <f t="shared" ref="E131" si="77">E128-E129-E130</f>
        <v>0</v>
      </c>
      <c r="F131" s="613"/>
      <c r="G131" s="613"/>
      <c r="H131" s="613">
        <f t="shared" ref="H131" si="78">H128-H129-H130</f>
        <v>1</v>
      </c>
      <c r="I131" s="613"/>
      <c r="J131" s="613"/>
      <c r="K131" s="613">
        <f t="shared" ref="K131" si="79">K128-K129-K130</f>
        <v>0</v>
      </c>
      <c r="L131" s="613"/>
      <c r="M131" s="613"/>
      <c r="N131" s="613">
        <f t="shared" ref="N131" si="80">N128-N129-N130</f>
        <v>0</v>
      </c>
      <c r="O131" s="613"/>
      <c r="P131" s="613"/>
      <c r="Q131" s="613">
        <f t="shared" ref="Q131" si="81">Q128-Q129-Q130</f>
        <v>2</v>
      </c>
      <c r="R131" s="613"/>
      <c r="S131" s="613"/>
      <c r="T131" s="613">
        <f t="shared" ref="T131" si="82">T128-T129-T130</f>
        <v>2</v>
      </c>
      <c r="U131" s="613"/>
      <c r="V131" s="613"/>
      <c r="W131" s="257"/>
      <c r="X131" s="613">
        <f>X128-X129-X130</f>
        <v>2</v>
      </c>
      <c r="Y131" s="613"/>
      <c r="Z131" s="613"/>
      <c r="AA131" s="613">
        <f t="shared" ref="AA131" si="83">AA128-AA129-AA130</f>
        <v>0</v>
      </c>
      <c r="AB131" s="613"/>
      <c r="AC131" s="613"/>
      <c r="AD131" s="613">
        <f t="shared" ref="AD131" si="84">AD128-AD129-AD130</f>
        <v>1</v>
      </c>
      <c r="AE131" s="613"/>
      <c r="AF131" s="613"/>
      <c r="AG131" s="613">
        <f t="shared" ref="AG131" si="85">AG128-AG129-AG130</f>
        <v>2</v>
      </c>
      <c r="AH131" s="613"/>
      <c r="AI131" s="613"/>
      <c r="AJ131" s="257"/>
      <c r="AK131" s="613">
        <f t="shared" ref="AK131" si="86">AK128-AK129-AK130</f>
        <v>2</v>
      </c>
      <c r="AL131" s="613"/>
      <c r="AM131" s="613"/>
      <c r="AN131" s="613">
        <f t="shared" ref="AN131" si="87">AN128-AN129-AN130</f>
        <v>0</v>
      </c>
      <c r="AO131" s="613"/>
      <c r="AP131" s="613"/>
      <c r="AQ131" s="613">
        <f t="shared" ref="AQ131" si="88">AQ128-AQ129-AQ130</f>
        <v>0</v>
      </c>
      <c r="AR131" s="613"/>
      <c r="AS131" s="613"/>
      <c r="AT131" s="613">
        <f t="shared" ref="AT131" si="89">AT128-AT129-AT130</f>
        <v>1</v>
      </c>
      <c r="AU131" s="613"/>
      <c r="AV131" s="613"/>
      <c r="AW131" s="613">
        <f t="shared" ref="AW131" si="90">AW128-AW129-AW130</f>
        <v>2</v>
      </c>
      <c r="AX131" s="613"/>
      <c r="AY131" s="613"/>
      <c r="AZ131" s="613">
        <f t="shared" ref="AZ131" si="91">AZ128-AZ129-AZ130</f>
        <v>0</v>
      </c>
      <c r="BA131" s="613"/>
      <c r="BB131" s="618"/>
    </row>
    <row r="132" spans="1:54" ht="15.75" thickBot="1"/>
    <row r="133" spans="1:54" ht="15.75">
      <c r="A133" s="260" t="s">
        <v>92</v>
      </c>
      <c r="B133" s="623">
        <v>500</v>
      </c>
      <c r="C133" s="623"/>
      <c r="D133" s="623"/>
      <c r="E133" s="623">
        <v>500</v>
      </c>
      <c r="F133" s="623"/>
      <c r="G133" s="623"/>
      <c r="H133" s="623">
        <v>500</v>
      </c>
      <c r="I133" s="623"/>
      <c r="J133" s="623"/>
      <c r="K133" s="623">
        <v>500</v>
      </c>
      <c r="L133" s="623"/>
      <c r="M133" s="623"/>
      <c r="N133" s="623">
        <v>500</v>
      </c>
      <c r="O133" s="623"/>
      <c r="P133" s="623"/>
      <c r="Q133" s="623">
        <v>500</v>
      </c>
      <c r="R133" s="623"/>
      <c r="S133" s="623"/>
      <c r="T133" s="623">
        <v>500</v>
      </c>
      <c r="U133" s="623"/>
      <c r="V133" s="623"/>
      <c r="W133" s="257"/>
      <c r="X133" s="624">
        <v>500</v>
      </c>
      <c r="Y133" s="623"/>
      <c r="Z133" s="623"/>
      <c r="AA133" s="623">
        <v>500</v>
      </c>
      <c r="AB133" s="623"/>
      <c r="AC133" s="623"/>
      <c r="AD133" s="623">
        <v>500</v>
      </c>
      <c r="AE133" s="623"/>
      <c r="AF133" s="623"/>
      <c r="AG133" s="623">
        <v>500</v>
      </c>
      <c r="AH133" s="623"/>
      <c r="AI133" s="623"/>
      <c r="AJ133" s="257"/>
      <c r="AK133" s="624">
        <v>500</v>
      </c>
      <c r="AL133" s="623"/>
      <c r="AM133" s="623"/>
      <c r="AN133" s="623">
        <v>500</v>
      </c>
      <c r="AO133" s="623"/>
      <c r="AP133" s="623"/>
      <c r="AQ133" s="623">
        <v>500</v>
      </c>
      <c r="AR133" s="623"/>
      <c r="AS133" s="623"/>
      <c r="AT133" s="623">
        <v>500</v>
      </c>
      <c r="AU133" s="623"/>
      <c r="AV133" s="623"/>
      <c r="AW133" s="623">
        <v>500</v>
      </c>
      <c r="AX133" s="623"/>
      <c r="AY133" s="623"/>
      <c r="AZ133" s="623">
        <v>500</v>
      </c>
      <c r="BA133" s="623"/>
      <c r="BB133" s="625"/>
    </row>
    <row r="134" spans="1:54" ht="15.75">
      <c r="A134" s="261" t="s">
        <v>81</v>
      </c>
      <c r="B134" s="621">
        <v>2</v>
      </c>
      <c r="C134" s="621"/>
      <c r="D134" s="621"/>
      <c r="E134" s="621">
        <v>1</v>
      </c>
      <c r="F134" s="621"/>
      <c r="G134" s="621"/>
      <c r="H134" s="621">
        <v>2</v>
      </c>
      <c r="I134" s="621"/>
      <c r="J134" s="621"/>
      <c r="K134" s="621">
        <v>1</v>
      </c>
      <c r="L134" s="621"/>
      <c r="M134" s="621"/>
      <c r="N134" s="621">
        <v>1</v>
      </c>
      <c r="O134" s="621"/>
      <c r="P134" s="621"/>
      <c r="Q134" s="621">
        <v>2</v>
      </c>
      <c r="R134" s="621"/>
      <c r="S134" s="621"/>
      <c r="T134" s="621">
        <v>2</v>
      </c>
      <c r="U134" s="621"/>
      <c r="V134" s="621"/>
      <c r="W134" s="257"/>
      <c r="X134" s="621">
        <v>2</v>
      </c>
      <c r="Y134" s="621"/>
      <c r="Z134" s="621"/>
      <c r="AA134" s="621">
        <v>1</v>
      </c>
      <c r="AB134" s="621"/>
      <c r="AC134" s="621"/>
      <c r="AD134" s="621">
        <v>2</v>
      </c>
      <c r="AE134" s="621"/>
      <c r="AF134" s="621"/>
      <c r="AG134" s="621">
        <v>2</v>
      </c>
      <c r="AH134" s="621"/>
      <c r="AI134" s="621"/>
      <c r="AJ134" s="257"/>
      <c r="AK134" s="621">
        <v>2</v>
      </c>
      <c r="AL134" s="621"/>
      <c r="AM134" s="621"/>
      <c r="AN134" s="621">
        <v>2</v>
      </c>
      <c r="AO134" s="621"/>
      <c r="AP134" s="621"/>
      <c r="AQ134" s="621">
        <v>1</v>
      </c>
      <c r="AR134" s="621"/>
      <c r="AS134" s="621"/>
      <c r="AT134" s="621">
        <v>2</v>
      </c>
      <c r="AU134" s="621"/>
      <c r="AV134" s="621"/>
      <c r="AW134" s="621">
        <v>2</v>
      </c>
      <c r="AX134" s="621"/>
      <c r="AY134" s="621"/>
      <c r="AZ134" s="621">
        <v>2</v>
      </c>
      <c r="BA134" s="621"/>
      <c r="BB134" s="622"/>
    </row>
    <row r="135" spans="1:54" ht="15.75">
      <c r="A135" s="262" t="s">
        <v>88</v>
      </c>
      <c r="B135" s="614"/>
      <c r="C135" s="614"/>
      <c r="D135" s="614"/>
      <c r="E135" s="614">
        <v>1</v>
      </c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257"/>
      <c r="X135" s="615"/>
      <c r="Y135" s="616"/>
      <c r="Z135" s="617"/>
      <c r="AA135" s="615">
        <v>1</v>
      </c>
      <c r="AB135" s="616"/>
      <c r="AC135" s="617"/>
      <c r="AD135" s="615"/>
      <c r="AE135" s="616"/>
      <c r="AF135" s="617"/>
      <c r="AG135" s="615"/>
      <c r="AH135" s="616"/>
      <c r="AI135" s="617"/>
      <c r="AJ135" s="257"/>
      <c r="AK135" s="615"/>
      <c r="AL135" s="616"/>
      <c r="AM135" s="617"/>
      <c r="AN135" s="615"/>
      <c r="AO135" s="616"/>
      <c r="AP135" s="617"/>
      <c r="AQ135" s="615">
        <v>1</v>
      </c>
      <c r="AR135" s="616"/>
      <c r="AS135" s="617"/>
      <c r="AT135" s="615"/>
      <c r="AU135" s="616"/>
      <c r="AV135" s="617"/>
      <c r="AW135" s="615"/>
      <c r="AX135" s="616"/>
      <c r="AY135" s="617"/>
      <c r="AZ135" s="615">
        <v>1</v>
      </c>
      <c r="BA135" s="616"/>
      <c r="BB135" s="620"/>
    </row>
    <row r="136" spans="1:54" ht="15.75">
      <c r="A136" s="262" t="s">
        <v>76</v>
      </c>
      <c r="B136" s="614"/>
      <c r="C136" s="614"/>
      <c r="D136" s="614"/>
      <c r="E136" s="614"/>
      <c r="F136" s="614"/>
      <c r="G136" s="614"/>
      <c r="H136" s="614"/>
      <c r="I136" s="614"/>
      <c r="J136" s="614"/>
      <c r="K136" s="614">
        <v>1</v>
      </c>
      <c r="L136" s="614"/>
      <c r="M136" s="614"/>
      <c r="N136" s="614">
        <v>1</v>
      </c>
      <c r="O136" s="614"/>
      <c r="P136" s="614"/>
      <c r="Q136" s="614"/>
      <c r="R136" s="614"/>
      <c r="S136" s="614"/>
      <c r="T136" s="614"/>
      <c r="U136" s="614"/>
      <c r="V136" s="614"/>
      <c r="W136" s="257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257"/>
      <c r="AK136" s="614"/>
      <c r="AL136" s="614"/>
      <c r="AM136" s="614"/>
      <c r="AN136" s="614"/>
      <c r="AO136" s="614"/>
      <c r="AP136" s="614"/>
      <c r="AQ136" s="614"/>
      <c r="AR136" s="614"/>
      <c r="AS136" s="614"/>
      <c r="AT136" s="614"/>
      <c r="AU136" s="614"/>
      <c r="AV136" s="614"/>
      <c r="AW136" s="614"/>
      <c r="AX136" s="614"/>
      <c r="AY136" s="614"/>
      <c r="AZ136" s="614"/>
      <c r="BA136" s="614"/>
      <c r="BB136" s="619"/>
    </row>
    <row r="137" spans="1:54" ht="16.5" thickBot="1">
      <c r="A137" s="263" t="s">
        <v>82</v>
      </c>
      <c r="B137" s="613">
        <f>B134-B135-B136</f>
        <v>2</v>
      </c>
      <c r="C137" s="613"/>
      <c r="D137" s="613"/>
      <c r="E137" s="613">
        <f t="shared" ref="E137" si="92">E134-E135-E136</f>
        <v>0</v>
      </c>
      <c r="F137" s="613"/>
      <c r="G137" s="613"/>
      <c r="H137" s="613">
        <f t="shared" ref="H137" si="93">H134-H135-H136</f>
        <v>2</v>
      </c>
      <c r="I137" s="613"/>
      <c r="J137" s="613"/>
      <c r="K137" s="613">
        <f t="shared" ref="K137" si="94">K134-K135-K136</f>
        <v>0</v>
      </c>
      <c r="L137" s="613"/>
      <c r="M137" s="613"/>
      <c r="N137" s="613">
        <f t="shared" ref="N137" si="95">N134-N135-N136</f>
        <v>0</v>
      </c>
      <c r="O137" s="613"/>
      <c r="P137" s="613"/>
      <c r="Q137" s="613">
        <f t="shared" ref="Q137" si="96">Q134-Q135-Q136</f>
        <v>2</v>
      </c>
      <c r="R137" s="613"/>
      <c r="S137" s="613"/>
      <c r="T137" s="613">
        <f t="shared" ref="T137" si="97">T134-T135-T136</f>
        <v>2</v>
      </c>
      <c r="U137" s="613"/>
      <c r="V137" s="613"/>
      <c r="W137" s="257"/>
      <c r="X137" s="613">
        <f>X134-X135-X136</f>
        <v>2</v>
      </c>
      <c r="Y137" s="613"/>
      <c r="Z137" s="613"/>
      <c r="AA137" s="613">
        <f t="shared" ref="AA137" si="98">AA134-AA135-AA136</f>
        <v>0</v>
      </c>
      <c r="AB137" s="613"/>
      <c r="AC137" s="613"/>
      <c r="AD137" s="613">
        <f t="shared" ref="AD137" si="99">AD134-AD135-AD136</f>
        <v>2</v>
      </c>
      <c r="AE137" s="613"/>
      <c r="AF137" s="613"/>
      <c r="AG137" s="613">
        <f t="shared" ref="AG137" si="100">AG134-AG135-AG136</f>
        <v>2</v>
      </c>
      <c r="AH137" s="613"/>
      <c r="AI137" s="613"/>
      <c r="AJ137" s="257"/>
      <c r="AK137" s="613">
        <f t="shared" ref="AK137" si="101">AK134-AK135-AK136</f>
        <v>2</v>
      </c>
      <c r="AL137" s="613"/>
      <c r="AM137" s="613"/>
      <c r="AN137" s="613">
        <f t="shared" ref="AN137" si="102">AN134-AN135-AN136</f>
        <v>2</v>
      </c>
      <c r="AO137" s="613"/>
      <c r="AP137" s="613"/>
      <c r="AQ137" s="613">
        <f t="shared" ref="AQ137" si="103">AQ134-AQ135-AQ136</f>
        <v>0</v>
      </c>
      <c r="AR137" s="613"/>
      <c r="AS137" s="613"/>
      <c r="AT137" s="613">
        <f t="shared" ref="AT137" si="104">AT134-AT135-AT136</f>
        <v>2</v>
      </c>
      <c r="AU137" s="613"/>
      <c r="AV137" s="613"/>
      <c r="AW137" s="613">
        <f t="shared" ref="AW137" si="105">AW134-AW135-AW136</f>
        <v>2</v>
      </c>
      <c r="AX137" s="613"/>
      <c r="AY137" s="613"/>
      <c r="AZ137" s="613">
        <f t="shared" ref="AZ137" si="106">AZ134-AZ135-AZ136</f>
        <v>1</v>
      </c>
      <c r="BA137" s="613"/>
      <c r="BB137" s="618"/>
    </row>
    <row r="138" spans="1:54" ht="15.75" thickBot="1"/>
    <row r="139" spans="1:54" ht="15.75">
      <c r="A139" s="260" t="s">
        <v>93</v>
      </c>
      <c r="B139" s="623">
        <v>500</v>
      </c>
      <c r="C139" s="623"/>
      <c r="D139" s="623"/>
      <c r="E139" s="623">
        <v>500</v>
      </c>
      <c r="F139" s="623"/>
      <c r="G139" s="623"/>
      <c r="H139" s="623">
        <v>500</v>
      </c>
      <c r="I139" s="623"/>
      <c r="J139" s="623"/>
      <c r="K139" s="623">
        <v>500</v>
      </c>
      <c r="L139" s="623"/>
      <c r="M139" s="623"/>
      <c r="N139" s="623">
        <v>500</v>
      </c>
      <c r="O139" s="623"/>
      <c r="P139" s="623"/>
      <c r="Q139" s="623">
        <v>500</v>
      </c>
      <c r="R139" s="623"/>
      <c r="S139" s="623"/>
      <c r="T139" s="623">
        <v>500</v>
      </c>
      <c r="U139" s="623"/>
      <c r="V139" s="623"/>
      <c r="W139" s="257"/>
      <c r="X139" s="624">
        <v>500</v>
      </c>
      <c r="Y139" s="623"/>
      <c r="Z139" s="623"/>
      <c r="AA139" s="623">
        <v>500</v>
      </c>
      <c r="AB139" s="623"/>
      <c r="AC139" s="623"/>
      <c r="AD139" s="623">
        <v>500</v>
      </c>
      <c r="AE139" s="623"/>
      <c r="AF139" s="623"/>
      <c r="AG139" s="623">
        <v>500</v>
      </c>
      <c r="AH139" s="623"/>
      <c r="AI139" s="623"/>
      <c r="AJ139" s="257"/>
      <c r="AK139" s="624">
        <v>500</v>
      </c>
      <c r="AL139" s="623"/>
      <c r="AM139" s="623"/>
      <c r="AN139" s="623">
        <v>500</v>
      </c>
      <c r="AO139" s="623"/>
      <c r="AP139" s="623"/>
      <c r="AQ139" s="623">
        <v>500</v>
      </c>
      <c r="AR139" s="623"/>
      <c r="AS139" s="623"/>
      <c r="AT139" s="623">
        <v>500</v>
      </c>
      <c r="AU139" s="623"/>
      <c r="AV139" s="623"/>
      <c r="AW139" s="623">
        <v>500</v>
      </c>
      <c r="AX139" s="623"/>
      <c r="AY139" s="623"/>
      <c r="AZ139" s="623">
        <v>500</v>
      </c>
      <c r="BA139" s="623"/>
      <c r="BB139" s="625"/>
    </row>
    <row r="140" spans="1:54" ht="15.75">
      <c r="A140" s="261" t="s">
        <v>81</v>
      </c>
      <c r="B140" s="621">
        <v>2</v>
      </c>
      <c r="C140" s="621"/>
      <c r="D140" s="621"/>
      <c r="E140" s="621">
        <v>1</v>
      </c>
      <c r="F140" s="621"/>
      <c r="G140" s="621"/>
      <c r="H140" s="621">
        <v>2</v>
      </c>
      <c r="I140" s="621"/>
      <c r="J140" s="621"/>
      <c r="K140" s="621">
        <v>1</v>
      </c>
      <c r="L140" s="621"/>
      <c r="M140" s="621"/>
      <c r="N140" s="621">
        <v>1</v>
      </c>
      <c r="O140" s="621"/>
      <c r="P140" s="621"/>
      <c r="Q140" s="621">
        <v>2</v>
      </c>
      <c r="R140" s="621"/>
      <c r="S140" s="621"/>
      <c r="T140" s="621">
        <v>2</v>
      </c>
      <c r="U140" s="621"/>
      <c r="V140" s="621"/>
      <c r="W140" s="257"/>
      <c r="X140" s="621">
        <v>2</v>
      </c>
      <c r="Y140" s="621"/>
      <c r="Z140" s="621"/>
      <c r="AA140" s="621">
        <v>1</v>
      </c>
      <c r="AB140" s="621"/>
      <c r="AC140" s="621"/>
      <c r="AD140" s="621">
        <v>2</v>
      </c>
      <c r="AE140" s="621"/>
      <c r="AF140" s="621"/>
      <c r="AG140" s="621">
        <v>2</v>
      </c>
      <c r="AH140" s="621"/>
      <c r="AI140" s="621"/>
      <c r="AJ140" s="257"/>
      <c r="AK140" s="621">
        <v>2</v>
      </c>
      <c r="AL140" s="621"/>
      <c r="AM140" s="621"/>
      <c r="AN140" s="621">
        <v>2</v>
      </c>
      <c r="AO140" s="621"/>
      <c r="AP140" s="621"/>
      <c r="AQ140" s="621">
        <v>1</v>
      </c>
      <c r="AR140" s="621"/>
      <c r="AS140" s="621"/>
      <c r="AT140" s="621">
        <v>2</v>
      </c>
      <c r="AU140" s="621"/>
      <c r="AV140" s="621"/>
      <c r="AW140" s="621">
        <v>2</v>
      </c>
      <c r="AX140" s="621"/>
      <c r="AY140" s="621"/>
      <c r="AZ140" s="621">
        <v>2</v>
      </c>
      <c r="BA140" s="621"/>
      <c r="BB140" s="622"/>
    </row>
    <row r="141" spans="1:54" ht="15.75">
      <c r="A141" s="262" t="s">
        <v>88</v>
      </c>
      <c r="B141" s="614"/>
      <c r="C141" s="614"/>
      <c r="D141" s="614"/>
      <c r="E141" s="614">
        <v>1</v>
      </c>
      <c r="F141" s="614"/>
      <c r="G141" s="614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257"/>
      <c r="X141" s="615"/>
      <c r="Y141" s="616"/>
      <c r="Z141" s="617"/>
      <c r="AA141" s="615"/>
      <c r="AB141" s="616"/>
      <c r="AC141" s="617"/>
      <c r="AD141" s="615"/>
      <c r="AE141" s="616"/>
      <c r="AF141" s="617"/>
      <c r="AG141" s="615"/>
      <c r="AH141" s="616"/>
      <c r="AI141" s="617"/>
      <c r="AJ141" s="257"/>
      <c r="AK141" s="615"/>
      <c r="AL141" s="616"/>
      <c r="AM141" s="617"/>
      <c r="AN141" s="615"/>
      <c r="AO141" s="616"/>
      <c r="AP141" s="617"/>
      <c r="AQ141" s="615"/>
      <c r="AR141" s="616"/>
      <c r="AS141" s="617"/>
      <c r="AT141" s="615"/>
      <c r="AU141" s="616"/>
      <c r="AV141" s="617"/>
      <c r="AW141" s="615"/>
      <c r="AX141" s="616"/>
      <c r="AY141" s="617"/>
      <c r="AZ141" s="615"/>
      <c r="BA141" s="616"/>
      <c r="BB141" s="620"/>
    </row>
    <row r="142" spans="1:54" ht="15.75">
      <c r="A142" s="262" t="s">
        <v>76</v>
      </c>
      <c r="B142" s="614"/>
      <c r="C142" s="614"/>
      <c r="D142" s="614"/>
      <c r="E142" s="614"/>
      <c r="F142" s="614"/>
      <c r="G142" s="614"/>
      <c r="H142" s="614"/>
      <c r="I142" s="614"/>
      <c r="J142" s="614"/>
      <c r="K142" s="614"/>
      <c r="L142" s="614"/>
      <c r="M142" s="614"/>
      <c r="N142" s="614">
        <v>1</v>
      </c>
      <c r="O142" s="614"/>
      <c r="P142" s="614"/>
      <c r="Q142" s="614"/>
      <c r="R142" s="614"/>
      <c r="S142" s="614"/>
      <c r="T142" s="614"/>
      <c r="U142" s="614"/>
      <c r="V142" s="614"/>
      <c r="W142" s="257"/>
      <c r="X142" s="614"/>
      <c r="Y142" s="614"/>
      <c r="Z142" s="614"/>
      <c r="AA142" s="614"/>
      <c r="AB142" s="614"/>
      <c r="AC142" s="614"/>
      <c r="AD142" s="614"/>
      <c r="AE142" s="614"/>
      <c r="AF142" s="614"/>
      <c r="AG142" s="614"/>
      <c r="AH142" s="614"/>
      <c r="AI142" s="614"/>
      <c r="AJ142" s="257"/>
      <c r="AK142" s="614"/>
      <c r="AL142" s="614"/>
      <c r="AM142" s="614"/>
      <c r="AN142" s="614"/>
      <c r="AO142" s="614"/>
      <c r="AP142" s="614"/>
      <c r="AQ142" s="614">
        <v>1</v>
      </c>
      <c r="AR142" s="614"/>
      <c r="AS142" s="614"/>
      <c r="AT142" s="614"/>
      <c r="AU142" s="614"/>
      <c r="AV142" s="614"/>
      <c r="AW142" s="614"/>
      <c r="AX142" s="614"/>
      <c r="AY142" s="614"/>
      <c r="AZ142" s="614"/>
      <c r="BA142" s="614"/>
      <c r="BB142" s="619"/>
    </row>
    <row r="143" spans="1:54" ht="16.5" thickBot="1">
      <c r="A143" s="263" t="s">
        <v>82</v>
      </c>
      <c r="B143" s="613">
        <f>B140-B141-B142</f>
        <v>2</v>
      </c>
      <c r="C143" s="613"/>
      <c r="D143" s="613"/>
      <c r="E143" s="613">
        <f t="shared" ref="E143" si="107">E140-E141-E142</f>
        <v>0</v>
      </c>
      <c r="F143" s="613"/>
      <c r="G143" s="613"/>
      <c r="H143" s="613">
        <f t="shared" ref="H143" si="108">H140-H141-H142</f>
        <v>2</v>
      </c>
      <c r="I143" s="613"/>
      <c r="J143" s="613"/>
      <c r="K143" s="613">
        <f t="shared" ref="K143" si="109">K140-K141-K142</f>
        <v>1</v>
      </c>
      <c r="L143" s="613"/>
      <c r="M143" s="613"/>
      <c r="N143" s="613">
        <f t="shared" ref="N143" si="110">N140-N141-N142</f>
        <v>0</v>
      </c>
      <c r="O143" s="613"/>
      <c r="P143" s="613"/>
      <c r="Q143" s="613">
        <f t="shared" ref="Q143" si="111">Q140-Q141-Q142</f>
        <v>2</v>
      </c>
      <c r="R143" s="613"/>
      <c r="S143" s="613"/>
      <c r="T143" s="613">
        <f t="shared" ref="T143" si="112">T140-T141-T142</f>
        <v>2</v>
      </c>
      <c r="U143" s="613"/>
      <c r="V143" s="613"/>
      <c r="W143" s="257"/>
      <c r="X143" s="613">
        <f>X140-X141-X142</f>
        <v>2</v>
      </c>
      <c r="Y143" s="613"/>
      <c r="Z143" s="613"/>
      <c r="AA143" s="613">
        <f t="shared" ref="AA143" si="113">AA140-AA141-AA142</f>
        <v>1</v>
      </c>
      <c r="AB143" s="613"/>
      <c r="AC143" s="613"/>
      <c r="AD143" s="613">
        <f t="shared" ref="AD143" si="114">AD140-AD141-AD142</f>
        <v>2</v>
      </c>
      <c r="AE143" s="613"/>
      <c r="AF143" s="613"/>
      <c r="AG143" s="613">
        <f t="shared" ref="AG143" si="115">AG140-AG141-AG142</f>
        <v>2</v>
      </c>
      <c r="AH143" s="613"/>
      <c r="AI143" s="613"/>
      <c r="AJ143" s="257"/>
      <c r="AK143" s="613">
        <f t="shared" ref="AK143" si="116">AK140-AK141-AK142</f>
        <v>2</v>
      </c>
      <c r="AL143" s="613"/>
      <c r="AM143" s="613"/>
      <c r="AN143" s="613">
        <f t="shared" ref="AN143" si="117">AN140-AN141-AN142</f>
        <v>2</v>
      </c>
      <c r="AO143" s="613"/>
      <c r="AP143" s="613"/>
      <c r="AQ143" s="613">
        <f t="shared" ref="AQ143" si="118">AQ140-AQ141-AQ142</f>
        <v>0</v>
      </c>
      <c r="AR143" s="613"/>
      <c r="AS143" s="613"/>
      <c r="AT143" s="613">
        <f t="shared" ref="AT143" si="119">AT140-AT141-AT142</f>
        <v>2</v>
      </c>
      <c r="AU143" s="613"/>
      <c r="AV143" s="613"/>
      <c r="AW143" s="613">
        <f t="shared" ref="AW143" si="120">AW140-AW141-AW142</f>
        <v>2</v>
      </c>
      <c r="AX143" s="613"/>
      <c r="AY143" s="613"/>
      <c r="AZ143" s="613">
        <f t="shared" ref="AZ143" si="121">AZ140-AZ141-AZ142</f>
        <v>2</v>
      </c>
      <c r="BA143" s="613"/>
      <c r="BB143" s="618"/>
    </row>
    <row r="144" spans="1:54" ht="15.75" thickBot="1"/>
    <row r="145" spans="1:54" ht="15.75">
      <c r="A145" s="260" t="s">
        <v>94</v>
      </c>
      <c r="B145" s="623">
        <v>500</v>
      </c>
      <c r="C145" s="623"/>
      <c r="D145" s="623"/>
      <c r="E145" s="623">
        <v>500</v>
      </c>
      <c r="F145" s="623"/>
      <c r="G145" s="623"/>
      <c r="H145" s="623">
        <v>500</v>
      </c>
      <c r="I145" s="623"/>
      <c r="J145" s="623"/>
      <c r="K145" s="623">
        <v>500</v>
      </c>
      <c r="L145" s="623"/>
      <c r="M145" s="623"/>
      <c r="N145" s="623">
        <v>500</v>
      </c>
      <c r="O145" s="623"/>
      <c r="P145" s="623"/>
      <c r="Q145" s="623">
        <v>500</v>
      </c>
      <c r="R145" s="623"/>
      <c r="S145" s="623"/>
      <c r="T145" s="623">
        <v>500</v>
      </c>
      <c r="U145" s="623"/>
      <c r="V145" s="623"/>
      <c r="W145" s="257"/>
      <c r="X145" s="624">
        <v>500</v>
      </c>
      <c r="Y145" s="623"/>
      <c r="Z145" s="623"/>
      <c r="AA145" s="623">
        <v>500</v>
      </c>
      <c r="AB145" s="623"/>
      <c r="AC145" s="623"/>
      <c r="AD145" s="623">
        <v>500</v>
      </c>
      <c r="AE145" s="623"/>
      <c r="AF145" s="623"/>
      <c r="AG145" s="623">
        <v>500</v>
      </c>
      <c r="AH145" s="623"/>
      <c r="AI145" s="623"/>
      <c r="AJ145" s="257"/>
      <c r="AK145" s="624">
        <v>500</v>
      </c>
      <c r="AL145" s="623"/>
      <c r="AM145" s="623"/>
      <c r="AN145" s="623">
        <v>500</v>
      </c>
      <c r="AO145" s="623"/>
      <c r="AP145" s="623"/>
      <c r="AQ145" s="623">
        <v>500</v>
      </c>
      <c r="AR145" s="623"/>
      <c r="AS145" s="623"/>
      <c r="AT145" s="623">
        <v>500</v>
      </c>
      <c r="AU145" s="623"/>
      <c r="AV145" s="623"/>
      <c r="AW145" s="623">
        <v>500</v>
      </c>
      <c r="AX145" s="623"/>
      <c r="AY145" s="623"/>
      <c r="AZ145" s="623">
        <v>500</v>
      </c>
      <c r="BA145" s="623"/>
      <c r="BB145" s="625"/>
    </row>
    <row r="146" spans="1:54" ht="15.75">
      <c r="A146" s="261" t="s">
        <v>81</v>
      </c>
      <c r="B146" s="621">
        <v>2</v>
      </c>
      <c r="C146" s="621"/>
      <c r="D146" s="621"/>
      <c r="E146" s="621">
        <v>1</v>
      </c>
      <c r="F146" s="621"/>
      <c r="G146" s="621"/>
      <c r="H146" s="621">
        <v>2</v>
      </c>
      <c r="I146" s="621"/>
      <c r="J146" s="621"/>
      <c r="K146" s="621">
        <v>1</v>
      </c>
      <c r="L146" s="621"/>
      <c r="M146" s="621"/>
      <c r="N146" s="621">
        <v>1</v>
      </c>
      <c r="O146" s="621"/>
      <c r="P146" s="621"/>
      <c r="Q146" s="621">
        <v>2</v>
      </c>
      <c r="R146" s="621"/>
      <c r="S146" s="621"/>
      <c r="T146" s="621">
        <v>2</v>
      </c>
      <c r="U146" s="621"/>
      <c r="V146" s="621"/>
      <c r="W146" s="257"/>
      <c r="X146" s="621">
        <v>2</v>
      </c>
      <c r="Y146" s="621"/>
      <c r="Z146" s="621"/>
      <c r="AA146" s="621">
        <v>1</v>
      </c>
      <c r="AB146" s="621"/>
      <c r="AC146" s="621"/>
      <c r="AD146" s="621">
        <v>2</v>
      </c>
      <c r="AE146" s="621"/>
      <c r="AF146" s="621"/>
      <c r="AG146" s="621">
        <v>2</v>
      </c>
      <c r="AH146" s="621"/>
      <c r="AI146" s="621"/>
      <c r="AJ146" s="257"/>
      <c r="AK146" s="621">
        <v>2</v>
      </c>
      <c r="AL146" s="621"/>
      <c r="AM146" s="621"/>
      <c r="AN146" s="621">
        <v>2</v>
      </c>
      <c r="AO146" s="621"/>
      <c r="AP146" s="621"/>
      <c r="AQ146" s="621">
        <v>1</v>
      </c>
      <c r="AR146" s="621"/>
      <c r="AS146" s="621"/>
      <c r="AT146" s="621">
        <v>2</v>
      </c>
      <c r="AU146" s="621"/>
      <c r="AV146" s="621"/>
      <c r="AW146" s="621">
        <v>2</v>
      </c>
      <c r="AX146" s="621"/>
      <c r="AY146" s="621"/>
      <c r="AZ146" s="621">
        <v>2</v>
      </c>
      <c r="BA146" s="621"/>
      <c r="BB146" s="622"/>
    </row>
    <row r="147" spans="1:54" ht="15.75">
      <c r="A147" s="262" t="s">
        <v>88</v>
      </c>
      <c r="B147" s="614"/>
      <c r="C147" s="614"/>
      <c r="D147" s="614"/>
      <c r="E147" s="614"/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257"/>
      <c r="X147" s="615"/>
      <c r="Y147" s="616"/>
      <c r="Z147" s="617"/>
      <c r="AA147" s="615"/>
      <c r="AB147" s="616"/>
      <c r="AC147" s="617"/>
      <c r="AD147" s="615"/>
      <c r="AE147" s="616"/>
      <c r="AF147" s="617"/>
      <c r="AG147" s="615"/>
      <c r="AH147" s="616"/>
      <c r="AI147" s="617"/>
      <c r="AJ147" s="257"/>
      <c r="AK147" s="615"/>
      <c r="AL147" s="616"/>
      <c r="AM147" s="617"/>
      <c r="AN147" s="615"/>
      <c r="AO147" s="616"/>
      <c r="AP147" s="617"/>
      <c r="AQ147" s="615"/>
      <c r="AR147" s="616"/>
      <c r="AS147" s="617"/>
      <c r="AT147" s="615"/>
      <c r="AU147" s="616"/>
      <c r="AV147" s="617"/>
      <c r="AW147" s="615"/>
      <c r="AX147" s="616"/>
      <c r="AY147" s="617"/>
      <c r="AZ147" s="615"/>
      <c r="BA147" s="616"/>
      <c r="BB147" s="620"/>
    </row>
    <row r="148" spans="1:54" ht="15.75">
      <c r="A148" s="262" t="s">
        <v>76</v>
      </c>
      <c r="B148" s="614"/>
      <c r="C148" s="614"/>
      <c r="D148" s="614"/>
      <c r="E148" s="614">
        <v>1</v>
      </c>
      <c r="F148" s="614"/>
      <c r="G148" s="614"/>
      <c r="H148" s="614"/>
      <c r="I148" s="614"/>
      <c r="J148" s="614"/>
      <c r="K148" s="614"/>
      <c r="L148" s="614"/>
      <c r="M148" s="614"/>
      <c r="N148" s="614">
        <v>1</v>
      </c>
      <c r="O148" s="614"/>
      <c r="P148" s="614"/>
      <c r="Q148" s="614"/>
      <c r="R148" s="614"/>
      <c r="S148" s="614"/>
      <c r="T148" s="614"/>
      <c r="U148" s="614"/>
      <c r="V148" s="614"/>
      <c r="W148" s="257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  <c r="AJ148" s="257"/>
      <c r="AK148" s="614"/>
      <c r="AL148" s="614"/>
      <c r="AM148" s="614"/>
      <c r="AN148" s="614"/>
      <c r="AO148" s="614"/>
      <c r="AP148" s="614"/>
      <c r="AQ148" s="614">
        <v>1</v>
      </c>
      <c r="AR148" s="614"/>
      <c r="AS148" s="614"/>
      <c r="AT148" s="614"/>
      <c r="AU148" s="614"/>
      <c r="AV148" s="614"/>
      <c r="AW148" s="614"/>
      <c r="AX148" s="614"/>
      <c r="AY148" s="614"/>
      <c r="AZ148" s="614"/>
      <c r="BA148" s="614"/>
      <c r="BB148" s="619"/>
    </row>
    <row r="149" spans="1:54" ht="16.5" thickBot="1">
      <c r="A149" s="263" t="s">
        <v>82</v>
      </c>
      <c r="B149" s="613">
        <f>B146-B147-B148</f>
        <v>2</v>
      </c>
      <c r="C149" s="613"/>
      <c r="D149" s="613"/>
      <c r="E149" s="613">
        <f t="shared" ref="E149" si="122">E146-E147-E148</f>
        <v>0</v>
      </c>
      <c r="F149" s="613"/>
      <c r="G149" s="613"/>
      <c r="H149" s="613">
        <f t="shared" ref="H149" si="123">H146-H147-H148</f>
        <v>2</v>
      </c>
      <c r="I149" s="613"/>
      <c r="J149" s="613"/>
      <c r="K149" s="613">
        <f t="shared" ref="K149" si="124">K146-K147-K148</f>
        <v>1</v>
      </c>
      <c r="L149" s="613"/>
      <c r="M149" s="613"/>
      <c r="N149" s="613">
        <f t="shared" ref="N149" si="125">N146-N147-N148</f>
        <v>0</v>
      </c>
      <c r="O149" s="613"/>
      <c r="P149" s="613"/>
      <c r="Q149" s="613">
        <f t="shared" ref="Q149" si="126">Q146-Q147-Q148</f>
        <v>2</v>
      </c>
      <c r="R149" s="613"/>
      <c r="S149" s="613"/>
      <c r="T149" s="613">
        <f t="shared" ref="T149" si="127">T146-T147-T148</f>
        <v>2</v>
      </c>
      <c r="U149" s="613"/>
      <c r="V149" s="613"/>
      <c r="W149" s="257"/>
      <c r="X149" s="613">
        <f>X146-X147-X148</f>
        <v>2</v>
      </c>
      <c r="Y149" s="613"/>
      <c r="Z149" s="613"/>
      <c r="AA149" s="613">
        <f t="shared" ref="AA149" si="128">AA146-AA147-AA148</f>
        <v>1</v>
      </c>
      <c r="AB149" s="613"/>
      <c r="AC149" s="613"/>
      <c r="AD149" s="613">
        <f t="shared" ref="AD149" si="129">AD146-AD147-AD148</f>
        <v>2</v>
      </c>
      <c r="AE149" s="613"/>
      <c r="AF149" s="613"/>
      <c r="AG149" s="613">
        <f t="shared" ref="AG149" si="130">AG146-AG147-AG148</f>
        <v>2</v>
      </c>
      <c r="AH149" s="613"/>
      <c r="AI149" s="613"/>
      <c r="AJ149" s="257"/>
      <c r="AK149" s="613">
        <f t="shared" ref="AK149" si="131">AK146-AK147-AK148</f>
        <v>2</v>
      </c>
      <c r="AL149" s="613"/>
      <c r="AM149" s="613"/>
      <c r="AN149" s="613">
        <f t="shared" ref="AN149" si="132">AN146-AN147-AN148</f>
        <v>2</v>
      </c>
      <c r="AO149" s="613"/>
      <c r="AP149" s="613"/>
      <c r="AQ149" s="613">
        <f t="shared" ref="AQ149" si="133">AQ146-AQ147-AQ148</f>
        <v>0</v>
      </c>
      <c r="AR149" s="613"/>
      <c r="AS149" s="613"/>
      <c r="AT149" s="613">
        <f t="shared" ref="AT149" si="134">AT146-AT147-AT148</f>
        <v>2</v>
      </c>
      <c r="AU149" s="613"/>
      <c r="AV149" s="613"/>
      <c r="AW149" s="613">
        <f t="shared" ref="AW149" si="135">AW146-AW147-AW148</f>
        <v>2</v>
      </c>
      <c r="AX149" s="613"/>
      <c r="AY149" s="613"/>
      <c r="AZ149" s="613">
        <f t="shared" ref="AZ149" si="136">AZ146-AZ147-AZ148</f>
        <v>2</v>
      </c>
      <c r="BA149" s="613"/>
      <c r="BB149" s="618"/>
    </row>
    <row r="150" spans="1:54" ht="15.75" thickBot="1"/>
    <row r="151" spans="1:54" ht="15.75">
      <c r="A151" s="260" t="s">
        <v>97</v>
      </c>
      <c r="B151" s="623">
        <v>500</v>
      </c>
      <c r="C151" s="623"/>
      <c r="D151" s="623"/>
      <c r="E151" s="623">
        <v>500</v>
      </c>
      <c r="F151" s="623"/>
      <c r="G151" s="623"/>
      <c r="H151" s="623">
        <v>500</v>
      </c>
      <c r="I151" s="623"/>
      <c r="J151" s="623"/>
      <c r="K151" s="623">
        <v>500</v>
      </c>
      <c r="L151" s="623"/>
      <c r="M151" s="623"/>
      <c r="N151" s="623">
        <v>500</v>
      </c>
      <c r="O151" s="623"/>
      <c r="P151" s="623"/>
      <c r="Q151" s="623">
        <v>500</v>
      </c>
      <c r="R151" s="623"/>
      <c r="S151" s="623"/>
      <c r="T151" s="623">
        <v>500</v>
      </c>
      <c r="U151" s="623"/>
      <c r="V151" s="623"/>
      <c r="W151" s="257"/>
      <c r="X151" s="624">
        <v>500</v>
      </c>
      <c r="Y151" s="623"/>
      <c r="Z151" s="623"/>
      <c r="AA151" s="623">
        <v>500</v>
      </c>
      <c r="AB151" s="623"/>
      <c r="AC151" s="623"/>
      <c r="AD151" s="623">
        <v>500</v>
      </c>
      <c r="AE151" s="623"/>
      <c r="AF151" s="623"/>
      <c r="AG151" s="623">
        <v>500</v>
      </c>
      <c r="AH151" s="623"/>
      <c r="AI151" s="623"/>
      <c r="AJ151" s="257"/>
      <c r="AK151" s="624">
        <v>500</v>
      </c>
      <c r="AL151" s="623"/>
      <c r="AM151" s="623"/>
      <c r="AN151" s="623">
        <v>500</v>
      </c>
      <c r="AO151" s="623"/>
      <c r="AP151" s="623"/>
      <c r="AQ151" s="623">
        <v>500</v>
      </c>
      <c r="AR151" s="623"/>
      <c r="AS151" s="623"/>
      <c r="AT151" s="623">
        <v>500</v>
      </c>
      <c r="AU151" s="623"/>
      <c r="AV151" s="623"/>
      <c r="AW151" s="623">
        <v>500</v>
      </c>
      <c r="AX151" s="623"/>
      <c r="AY151" s="623"/>
      <c r="AZ151" s="623">
        <v>500</v>
      </c>
      <c r="BA151" s="623"/>
      <c r="BB151" s="625"/>
    </row>
    <row r="152" spans="1:54" ht="15.75">
      <c r="A152" s="261" t="s">
        <v>81</v>
      </c>
      <c r="B152" s="621">
        <v>2</v>
      </c>
      <c r="C152" s="621"/>
      <c r="D152" s="621"/>
      <c r="E152" s="621">
        <v>1</v>
      </c>
      <c r="F152" s="621"/>
      <c r="G152" s="621"/>
      <c r="H152" s="621">
        <v>2</v>
      </c>
      <c r="I152" s="621"/>
      <c r="J152" s="621"/>
      <c r="K152" s="621">
        <v>1</v>
      </c>
      <c r="L152" s="621"/>
      <c r="M152" s="621"/>
      <c r="N152" s="621">
        <v>1</v>
      </c>
      <c r="O152" s="621"/>
      <c r="P152" s="621"/>
      <c r="Q152" s="621">
        <v>2</v>
      </c>
      <c r="R152" s="621"/>
      <c r="S152" s="621"/>
      <c r="T152" s="621">
        <v>2</v>
      </c>
      <c r="U152" s="621"/>
      <c r="V152" s="621"/>
      <c r="W152" s="257"/>
      <c r="X152" s="621">
        <v>2</v>
      </c>
      <c r="Y152" s="621"/>
      <c r="Z152" s="621"/>
      <c r="AA152" s="621">
        <v>1</v>
      </c>
      <c r="AB152" s="621"/>
      <c r="AC152" s="621"/>
      <c r="AD152" s="621">
        <v>2</v>
      </c>
      <c r="AE152" s="621"/>
      <c r="AF152" s="621"/>
      <c r="AG152" s="621">
        <v>2</v>
      </c>
      <c r="AH152" s="621"/>
      <c r="AI152" s="621"/>
      <c r="AJ152" s="257"/>
      <c r="AK152" s="621">
        <v>2</v>
      </c>
      <c r="AL152" s="621"/>
      <c r="AM152" s="621"/>
      <c r="AN152" s="621">
        <v>2</v>
      </c>
      <c r="AO152" s="621"/>
      <c r="AP152" s="621"/>
      <c r="AQ152" s="621">
        <v>1</v>
      </c>
      <c r="AR152" s="621"/>
      <c r="AS152" s="621"/>
      <c r="AT152" s="621">
        <v>2</v>
      </c>
      <c r="AU152" s="621"/>
      <c r="AV152" s="621"/>
      <c r="AW152" s="621">
        <v>2</v>
      </c>
      <c r="AX152" s="621"/>
      <c r="AY152" s="621"/>
      <c r="AZ152" s="621">
        <v>2</v>
      </c>
      <c r="BA152" s="621"/>
      <c r="BB152" s="622"/>
    </row>
    <row r="153" spans="1:54" ht="15.75">
      <c r="A153" s="262" t="s">
        <v>88</v>
      </c>
      <c r="B153" s="614"/>
      <c r="C153" s="614"/>
      <c r="D153" s="614"/>
      <c r="E153" s="614">
        <v>1</v>
      </c>
      <c r="F153" s="614"/>
      <c r="G153" s="614"/>
      <c r="H153" s="614"/>
      <c r="I153" s="614"/>
      <c r="J153" s="614"/>
      <c r="K153" s="614"/>
      <c r="L153" s="614"/>
      <c r="M153" s="614"/>
      <c r="N153" s="614">
        <v>1</v>
      </c>
      <c r="O153" s="614"/>
      <c r="P153" s="614"/>
      <c r="Q153" s="614"/>
      <c r="R153" s="614"/>
      <c r="S153" s="614"/>
      <c r="T153" s="614"/>
      <c r="U153" s="614"/>
      <c r="V153" s="614"/>
      <c r="W153" s="257"/>
      <c r="X153" s="615"/>
      <c r="Y153" s="616"/>
      <c r="Z153" s="617"/>
      <c r="AA153" s="615"/>
      <c r="AB153" s="616"/>
      <c r="AC153" s="617"/>
      <c r="AD153" s="615"/>
      <c r="AE153" s="616"/>
      <c r="AF153" s="617"/>
      <c r="AG153" s="615"/>
      <c r="AH153" s="616"/>
      <c r="AI153" s="617"/>
      <c r="AJ153" s="257"/>
      <c r="AK153" s="615"/>
      <c r="AL153" s="616"/>
      <c r="AM153" s="617"/>
      <c r="AN153" s="615"/>
      <c r="AO153" s="616"/>
      <c r="AP153" s="617"/>
      <c r="AQ153" s="615">
        <v>1</v>
      </c>
      <c r="AR153" s="616"/>
      <c r="AS153" s="617"/>
      <c r="AT153" s="615"/>
      <c r="AU153" s="616"/>
      <c r="AV153" s="617"/>
      <c r="AW153" s="615"/>
      <c r="AX153" s="616"/>
      <c r="AY153" s="617"/>
      <c r="AZ153" s="615"/>
      <c r="BA153" s="616"/>
      <c r="BB153" s="620"/>
    </row>
    <row r="154" spans="1:54" ht="15.75">
      <c r="A154" s="262" t="s">
        <v>76</v>
      </c>
      <c r="B154" s="614"/>
      <c r="C154" s="614"/>
      <c r="D154" s="614"/>
      <c r="E154" s="614"/>
      <c r="F154" s="614"/>
      <c r="G154" s="614"/>
      <c r="H154" s="614"/>
      <c r="I154" s="614"/>
      <c r="J154" s="614"/>
      <c r="K154" s="614"/>
      <c r="L154" s="614"/>
      <c r="M154" s="614"/>
      <c r="N154" s="614"/>
      <c r="O154" s="614"/>
      <c r="P154" s="614"/>
      <c r="Q154" s="614"/>
      <c r="R154" s="614"/>
      <c r="S154" s="614"/>
      <c r="T154" s="614"/>
      <c r="U154" s="614"/>
      <c r="V154" s="614"/>
      <c r="W154" s="257"/>
      <c r="X154" s="614"/>
      <c r="Y154" s="614"/>
      <c r="Z154" s="614"/>
      <c r="AA154" s="614"/>
      <c r="AB154" s="614"/>
      <c r="AC154" s="614"/>
      <c r="AD154" s="614"/>
      <c r="AE154" s="614"/>
      <c r="AF154" s="614"/>
      <c r="AG154" s="614"/>
      <c r="AH154" s="614"/>
      <c r="AI154" s="614"/>
      <c r="AJ154" s="257"/>
      <c r="AK154" s="614"/>
      <c r="AL154" s="614"/>
      <c r="AM154" s="614"/>
      <c r="AN154" s="614"/>
      <c r="AO154" s="614"/>
      <c r="AP154" s="614"/>
      <c r="AQ154" s="614"/>
      <c r="AR154" s="614"/>
      <c r="AS154" s="614"/>
      <c r="AT154" s="614"/>
      <c r="AU154" s="614"/>
      <c r="AV154" s="614"/>
      <c r="AW154" s="614"/>
      <c r="AX154" s="614"/>
      <c r="AY154" s="614"/>
      <c r="AZ154" s="614"/>
      <c r="BA154" s="614"/>
      <c r="BB154" s="619"/>
    </row>
    <row r="155" spans="1:54" ht="16.5" thickBot="1">
      <c r="A155" s="263" t="s">
        <v>82</v>
      </c>
      <c r="B155" s="613">
        <f>B152-B153-B154</f>
        <v>2</v>
      </c>
      <c r="C155" s="613"/>
      <c r="D155" s="613"/>
      <c r="E155" s="613">
        <f t="shared" ref="E155" si="137">E152-E153-E154</f>
        <v>0</v>
      </c>
      <c r="F155" s="613"/>
      <c r="G155" s="613"/>
      <c r="H155" s="613">
        <f t="shared" ref="H155" si="138">H152-H153-H154</f>
        <v>2</v>
      </c>
      <c r="I155" s="613"/>
      <c r="J155" s="613"/>
      <c r="K155" s="613">
        <f t="shared" ref="K155" si="139">K152-K153-K154</f>
        <v>1</v>
      </c>
      <c r="L155" s="613"/>
      <c r="M155" s="613"/>
      <c r="N155" s="613">
        <f t="shared" ref="N155" si="140">N152-N153-N154</f>
        <v>0</v>
      </c>
      <c r="O155" s="613"/>
      <c r="P155" s="613"/>
      <c r="Q155" s="613">
        <f t="shared" ref="Q155" si="141">Q152-Q153-Q154</f>
        <v>2</v>
      </c>
      <c r="R155" s="613"/>
      <c r="S155" s="613"/>
      <c r="T155" s="613">
        <f t="shared" ref="T155" si="142">T152-T153-T154</f>
        <v>2</v>
      </c>
      <c r="U155" s="613"/>
      <c r="V155" s="613"/>
      <c r="W155" s="257"/>
      <c r="X155" s="613">
        <f>X152-X153-X154</f>
        <v>2</v>
      </c>
      <c r="Y155" s="613"/>
      <c r="Z155" s="613"/>
      <c r="AA155" s="613">
        <f t="shared" ref="AA155" si="143">AA152-AA153-AA154</f>
        <v>1</v>
      </c>
      <c r="AB155" s="613"/>
      <c r="AC155" s="613"/>
      <c r="AD155" s="613">
        <f t="shared" ref="AD155" si="144">AD152-AD153-AD154</f>
        <v>2</v>
      </c>
      <c r="AE155" s="613"/>
      <c r="AF155" s="613"/>
      <c r="AG155" s="613">
        <f t="shared" ref="AG155" si="145">AG152-AG153-AG154</f>
        <v>2</v>
      </c>
      <c r="AH155" s="613"/>
      <c r="AI155" s="613"/>
      <c r="AJ155" s="257"/>
      <c r="AK155" s="613">
        <f t="shared" ref="AK155" si="146">AK152-AK153-AK154</f>
        <v>2</v>
      </c>
      <c r="AL155" s="613"/>
      <c r="AM155" s="613"/>
      <c r="AN155" s="613">
        <f t="shared" ref="AN155" si="147">AN152-AN153-AN154</f>
        <v>2</v>
      </c>
      <c r="AO155" s="613"/>
      <c r="AP155" s="613"/>
      <c r="AQ155" s="613">
        <f t="shared" ref="AQ155" si="148">AQ152-AQ153-AQ154</f>
        <v>0</v>
      </c>
      <c r="AR155" s="613"/>
      <c r="AS155" s="613"/>
      <c r="AT155" s="613">
        <f t="shared" ref="AT155" si="149">AT152-AT153-AT154</f>
        <v>2</v>
      </c>
      <c r="AU155" s="613"/>
      <c r="AV155" s="613"/>
      <c r="AW155" s="613">
        <f t="shared" ref="AW155" si="150">AW152-AW153-AW154</f>
        <v>2</v>
      </c>
      <c r="AX155" s="613"/>
      <c r="AY155" s="613"/>
      <c r="AZ155" s="613">
        <f t="shared" ref="AZ155" si="151">AZ152-AZ153-AZ154</f>
        <v>2</v>
      </c>
      <c r="BA155" s="613"/>
      <c r="BB155" s="618"/>
    </row>
    <row r="156" spans="1:54" ht="15.75" thickBot="1"/>
    <row r="157" spans="1:54" ht="15.75">
      <c r="A157" s="260" t="s">
        <v>98</v>
      </c>
      <c r="B157" s="623">
        <v>500</v>
      </c>
      <c r="C157" s="623"/>
      <c r="D157" s="623"/>
      <c r="E157" s="623">
        <v>500</v>
      </c>
      <c r="F157" s="623"/>
      <c r="G157" s="623"/>
      <c r="H157" s="623">
        <v>500</v>
      </c>
      <c r="I157" s="623"/>
      <c r="J157" s="623"/>
      <c r="K157" s="623">
        <v>500</v>
      </c>
      <c r="L157" s="623"/>
      <c r="M157" s="623"/>
      <c r="N157" s="623">
        <v>500</v>
      </c>
      <c r="O157" s="623"/>
      <c r="P157" s="623"/>
      <c r="Q157" s="623">
        <v>500</v>
      </c>
      <c r="R157" s="623"/>
      <c r="S157" s="623"/>
      <c r="T157" s="623">
        <v>500</v>
      </c>
      <c r="U157" s="623"/>
      <c r="V157" s="623"/>
      <c r="W157" s="257"/>
      <c r="X157" s="624">
        <v>500</v>
      </c>
      <c r="Y157" s="623"/>
      <c r="Z157" s="623"/>
      <c r="AA157" s="623">
        <v>500</v>
      </c>
      <c r="AB157" s="623"/>
      <c r="AC157" s="623"/>
      <c r="AD157" s="623">
        <v>500</v>
      </c>
      <c r="AE157" s="623"/>
      <c r="AF157" s="623"/>
      <c r="AG157" s="623">
        <v>500</v>
      </c>
      <c r="AH157" s="623"/>
      <c r="AI157" s="623"/>
      <c r="AJ157" s="257"/>
      <c r="AK157" s="624">
        <v>500</v>
      </c>
      <c r="AL157" s="623"/>
      <c r="AM157" s="623"/>
      <c r="AN157" s="623">
        <v>500</v>
      </c>
      <c r="AO157" s="623"/>
      <c r="AP157" s="623"/>
      <c r="AQ157" s="623">
        <v>500</v>
      </c>
      <c r="AR157" s="623"/>
      <c r="AS157" s="623"/>
      <c r="AT157" s="623">
        <v>500</v>
      </c>
      <c r="AU157" s="623"/>
      <c r="AV157" s="623"/>
      <c r="AW157" s="623">
        <v>500</v>
      </c>
      <c r="AX157" s="623"/>
      <c r="AY157" s="623"/>
      <c r="AZ157" s="623">
        <v>500</v>
      </c>
      <c r="BA157" s="623"/>
      <c r="BB157" s="625"/>
    </row>
    <row r="158" spans="1:54" ht="15.75">
      <c r="A158" s="261" t="s">
        <v>81</v>
      </c>
      <c r="B158" s="621">
        <v>2</v>
      </c>
      <c r="C158" s="621"/>
      <c r="D158" s="621"/>
      <c r="E158" s="621">
        <v>1</v>
      </c>
      <c r="F158" s="621"/>
      <c r="G158" s="621"/>
      <c r="H158" s="621">
        <v>2</v>
      </c>
      <c r="I158" s="621"/>
      <c r="J158" s="621"/>
      <c r="K158" s="621">
        <v>1</v>
      </c>
      <c r="L158" s="621"/>
      <c r="M158" s="621"/>
      <c r="N158" s="621">
        <v>1</v>
      </c>
      <c r="O158" s="621"/>
      <c r="P158" s="621"/>
      <c r="Q158" s="621">
        <v>2</v>
      </c>
      <c r="R158" s="621"/>
      <c r="S158" s="621"/>
      <c r="T158" s="621">
        <v>2</v>
      </c>
      <c r="U158" s="621"/>
      <c r="V158" s="621"/>
      <c r="W158" s="257"/>
      <c r="X158" s="621">
        <v>2</v>
      </c>
      <c r="Y158" s="621"/>
      <c r="Z158" s="621"/>
      <c r="AA158" s="621">
        <v>1</v>
      </c>
      <c r="AB158" s="621"/>
      <c r="AC158" s="621"/>
      <c r="AD158" s="621">
        <v>2</v>
      </c>
      <c r="AE158" s="621"/>
      <c r="AF158" s="621"/>
      <c r="AG158" s="621">
        <v>2</v>
      </c>
      <c r="AH158" s="621"/>
      <c r="AI158" s="621"/>
      <c r="AJ158" s="257"/>
      <c r="AK158" s="621">
        <v>2</v>
      </c>
      <c r="AL158" s="621"/>
      <c r="AM158" s="621"/>
      <c r="AN158" s="621">
        <v>2</v>
      </c>
      <c r="AO158" s="621"/>
      <c r="AP158" s="621"/>
      <c r="AQ158" s="621">
        <v>1</v>
      </c>
      <c r="AR158" s="621"/>
      <c r="AS158" s="621"/>
      <c r="AT158" s="621">
        <v>2</v>
      </c>
      <c r="AU158" s="621"/>
      <c r="AV158" s="621"/>
      <c r="AW158" s="621">
        <v>2</v>
      </c>
      <c r="AX158" s="621"/>
      <c r="AY158" s="621"/>
      <c r="AZ158" s="621">
        <v>2</v>
      </c>
      <c r="BA158" s="621"/>
      <c r="BB158" s="622"/>
    </row>
    <row r="159" spans="1:54" ht="15.75">
      <c r="A159" s="262" t="s">
        <v>88</v>
      </c>
      <c r="B159" s="614"/>
      <c r="C159" s="614"/>
      <c r="D159" s="614"/>
      <c r="E159" s="614">
        <v>1</v>
      </c>
      <c r="F159" s="614"/>
      <c r="G159" s="614"/>
      <c r="H159" s="614"/>
      <c r="I159" s="614"/>
      <c r="J159" s="614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257"/>
      <c r="X159" s="615"/>
      <c r="Y159" s="616"/>
      <c r="Z159" s="617"/>
      <c r="AA159" s="615"/>
      <c r="AB159" s="616"/>
      <c r="AC159" s="617"/>
      <c r="AD159" s="615"/>
      <c r="AE159" s="616"/>
      <c r="AF159" s="617"/>
      <c r="AG159" s="615"/>
      <c r="AH159" s="616"/>
      <c r="AI159" s="617"/>
      <c r="AJ159" s="257"/>
      <c r="AK159" s="615"/>
      <c r="AL159" s="616"/>
      <c r="AM159" s="617"/>
      <c r="AN159" s="615"/>
      <c r="AO159" s="616"/>
      <c r="AP159" s="617"/>
      <c r="AQ159" s="615"/>
      <c r="AR159" s="616"/>
      <c r="AS159" s="617"/>
      <c r="AT159" s="615"/>
      <c r="AU159" s="616"/>
      <c r="AV159" s="617"/>
      <c r="AW159" s="615"/>
      <c r="AX159" s="616"/>
      <c r="AY159" s="617"/>
      <c r="AZ159" s="615"/>
      <c r="BA159" s="616"/>
      <c r="BB159" s="620"/>
    </row>
    <row r="160" spans="1:54" ht="15.75">
      <c r="A160" s="262" t="s">
        <v>76</v>
      </c>
      <c r="B160" s="614"/>
      <c r="C160" s="614"/>
      <c r="D160" s="614"/>
      <c r="E160" s="614"/>
      <c r="F160" s="614"/>
      <c r="G160" s="614"/>
      <c r="H160" s="614"/>
      <c r="I160" s="614"/>
      <c r="J160" s="614"/>
      <c r="K160" s="614"/>
      <c r="L160" s="614"/>
      <c r="M160" s="614"/>
      <c r="N160" s="614">
        <v>1</v>
      </c>
      <c r="O160" s="614"/>
      <c r="P160" s="614"/>
      <c r="Q160" s="614"/>
      <c r="R160" s="614"/>
      <c r="S160" s="614"/>
      <c r="T160" s="614"/>
      <c r="U160" s="614"/>
      <c r="V160" s="614"/>
      <c r="W160" s="257"/>
      <c r="X160" s="614"/>
      <c r="Y160" s="614"/>
      <c r="Z160" s="614"/>
      <c r="AA160" s="614"/>
      <c r="AB160" s="614"/>
      <c r="AC160" s="614"/>
      <c r="AD160" s="614"/>
      <c r="AE160" s="614"/>
      <c r="AF160" s="614"/>
      <c r="AG160" s="614"/>
      <c r="AH160" s="614"/>
      <c r="AI160" s="614"/>
      <c r="AJ160" s="257"/>
      <c r="AK160" s="614"/>
      <c r="AL160" s="614"/>
      <c r="AM160" s="614"/>
      <c r="AN160" s="614"/>
      <c r="AO160" s="614"/>
      <c r="AP160" s="614"/>
      <c r="AQ160" s="614"/>
      <c r="AR160" s="614"/>
      <c r="AS160" s="614"/>
      <c r="AT160" s="614"/>
      <c r="AU160" s="614"/>
      <c r="AV160" s="614"/>
      <c r="AW160" s="614"/>
      <c r="AX160" s="614"/>
      <c r="AY160" s="614"/>
      <c r="AZ160" s="614"/>
      <c r="BA160" s="614"/>
      <c r="BB160" s="619"/>
    </row>
    <row r="161" spans="1:54" ht="16.5" thickBot="1">
      <c r="A161" s="263" t="s">
        <v>82</v>
      </c>
      <c r="B161" s="613">
        <f>B158-B159-B160</f>
        <v>2</v>
      </c>
      <c r="C161" s="613"/>
      <c r="D161" s="613"/>
      <c r="E161" s="613">
        <f t="shared" ref="E161" si="152">E158-E159-E160</f>
        <v>0</v>
      </c>
      <c r="F161" s="613"/>
      <c r="G161" s="613"/>
      <c r="H161" s="613">
        <f t="shared" ref="H161" si="153">H158-H159-H160</f>
        <v>2</v>
      </c>
      <c r="I161" s="613"/>
      <c r="J161" s="613"/>
      <c r="K161" s="613">
        <f t="shared" ref="K161" si="154">K158-K159-K160</f>
        <v>1</v>
      </c>
      <c r="L161" s="613"/>
      <c r="M161" s="613"/>
      <c r="N161" s="613">
        <f>N158-N159-N160</f>
        <v>0</v>
      </c>
      <c r="O161" s="613"/>
      <c r="P161" s="613"/>
      <c r="Q161" s="613">
        <f t="shared" ref="Q161" si="155">Q158-Q159-Q160</f>
        <v>2</v>
      </c>
      <c r="R161" s="613"/>
      <c r="S161" s="613"/>
      <c r="T161" s="613">
        <f t="shared" ref="T161" si="156">T158-T159-T160</f>
        <v>2</v>
      </c>
      <c r="U161" s="613"/>
      <c r="V161" s="613"/>
      <c r="W161" s="257"/>
      <c r="X161" s="613">
        <f>X158-X159-X160</f>
        <v>2</v>
      </c>
      <c r="Y161" s="613"/>
      <c r="Z161" s="613"/>
      <c r="AA161" s="613">
        <f t="shared" ref="AA161" si="157">AA158-AA159-AA160</f>
        <v>1</v>
      </c>
      <c r="AB161" s="613"/>
      <c r="AC161" s="613"/>
      <c r="AD161" s="613">
        <f t="shared" ref="AD161" si="158">AD158-AD159-AD160</f>
        <v>2</v>
      </c>
      <c r="AE161" s="613"/>
      <c r="AF161" s="613"/>
      <c r="AG161" s="613">
        <f t="shared" ref="AG161" si="159">AG158-AG159-AG160</f>
        <v>2</v>
      </c>
      <c r="AH161" s="613"/>
      <c r="AI161" s="613"/>
      <c r="AJ161" s="257"/>
      <c r="AK161" s="613">
        <f t="shared" ref="AK161" si="160">AK158-AK159-AK160</f>
        <v>2</v>
      </c>
      <c r="AL161" s="613"/>
      <c r="AM161" s="613"/>
      <c r="AN161" s="613">
        <f t="shared" ref="AN161" si="161">AN158-AN159-AN160</f>
        <v>2</v>
      </c>
      <c r="AO161" s="613"/>
      <c r="AP161" s="613"/>
      <c r="AQ161" s="613">
        <f t="shared" ref="AQ161" si="162">AQ158-AQ159-AQ160</f>
        <v>1</v>
      </c>
      <c r="AR161" s="613"/>
      <c r="AS161" s="613"/>
      <c r="AT161" s="613">
        <f t="shared" ref="AT161" si="163">AT158-AT159-AT160</f>
        <v>2</v>
      </c>
      <c r="AU161" s="613"/>
      <c r="AV161" s="613"/>
      <c r="AW161" s="613">
        <f t="shared" ref="AW161" si="164">AW158-AW159-AW160</f>
        <v>2</v>
      </c>
      <c r="AX161" s="613"/>
      <c r="AY161" s="613"/>
      <c r="AZ161" s="613">
        <f t="shared" ref="AZ161" si="165">AZ158-AZ159-AZ160</f>
        <v>2</v>
      </c>
      <c r="BA161" s="613"/>
      <c r="BB161" s="618"/>
    </row>
    <row r="162" spans="1:54" ht="15.75" thickBot="1"/>
    <row r="163" spans="1:54" ht="15.75">
      <c r="A163" s="260" t="s">
        <v>98</v>
      </c>
      <c r="B163" s="623">
        <v>500</v>
      </c>
      <c r="C163" s="623"/>
      <c r="D163" s="623"/>
      <c r="E163" s="623">
        <v>500</v>
      </c>
      <c r="F163" s="623"/>
      <c r="G163" s="623"/>
      <c r="H163" s="623">
        <v>500</v>
      </c>
      <c r="I163" s="623"/>
      <c r="J163" s="623"/>
      <c r="K163" s="623">
        <v>500</v>
      </c>
      <c r="L163" s="623"/>
      <c r="M163" s="623"/>
      <c r="N163" s="623">
        <v>500</v>
      </c>
      <c r="O163" s="623"/>
      <c r="P163" s="623"/>
      <c r="Q163" s="623">
        <v>500</v>
      </c>
      <c r="R163" s="623"/>
      <c r="S163" s="623"/>
      <c r="T163" s="623">
        <v>500</v>
      </c>
      <c r="U163" s="623"/>
      <c r="V163" s="623"/>
      <c r="W163" s="257"/>
      <c r="X163" s="624">
        <v>500</v>
      </c>
      <c r="Y163" s="623"/>
      <c r="Z163" s="623"/>
      <c r="AA163" s="623">
        <v>500</v>
      </c>
      <c r="AB163" s="623"/>
      <c r="AC163" s="623"/>
      <c r="AD163" s="623">
        <v>500</v>
      </c>
      <c r="AE163" s="623"/>
      <c r="AF163" s="623"/>
      <c r="AG163" s="623">
        <v>500</v>
      </c>
      <c r="AH163" s="623"/>
      <c r="AI163" s="623"/>
      <c r="AJ163" s="257"/>
      <c r="AK163" s="624">
        <v>500</v>
      </c>
      <c r="AL163" s="623"/>
      <c r="AM163" s="623"/>
      <c r="AN163" s="623">
        <v>500</v>
      </c>
      <c r="AO163" s="623"/>
      <c r="AP163" s="623"/>
      <c r="AQ163" s="623">
        <v>500</v>
      </c>
      <c r="AR163" s="623"/>
      <c r="AS163" s="623"/>
      <c r="AT163" s="623">
        <v>500</v>
      </c>
      <c r="AU163" s="623"/>
      <c r="AV163" s="623"/>
      <c r="AW163" s="623">
        <v>500</v>
      </c>
      <c r="AX163" s="623"/>
      <c r="AY163" s="623"/>
      <c r="AZ163" s="623">
        <v>500</v>
      </c>
      <c r="BA163" s="623"/>
      <c r="BB163" s="625"/>
    </row>
    <row r="164" spans="1:54" ht="15.75">
      <c r="A164" s="261" t="s">
        <v>81</v>
      </c>
      <c r="B164" s="621">
        <v>2</v>
      </c>
      <c r="C164" s="621"/>
      <c r="D164" s="621"/>
      <c r="E164" s="621">
        <v>1</v>
      </c>
      <c r="F164" s="621"/>
      <c r="G164" s="621"/>
      <c r="H164" s="621">
        <v>2</v>
      </c>
      <c r="I164" s="621"/>
      <c r="J164" s="621"/>
      <c r="K164" s="621">
        <v>1</v>
      </c>
      <c r="L164" s="621"/>
      <c r="M164" s="621"/>
      <c r="N164" s="621">
        <v>1</v>
      </c>
      <c r="O164" s="621"/>
      <c r="P164" s="621"/>
      <c r="Q164" s="621">
        <v>2</v>
      </c>
      <c r="R164" s="621"/>
      <c r="S164" s="621"/>
      <c r="T164" s="621">
        <v>2</v>
      </c>
      <c r="U164" s="621"/>
      <c r="V164" s="621"/>
      <c r="W164" s="257"/>
      <c r="X164" s="621">
        <v>2</v>
      </c>
      <c r="Y164" s="621"/>
      <c r="Z164" s="621"/>
      <c r="AA164" s="621">
        <v>1</v>
      </c>
      <c r="AB164" s="621"/>
      <c r="AC164" s="621"/>
      <c r="AD164" s="621">
        <v>2</v>
      </c>
      <c r="AE164" s="621"/>
      <c r="AF164" s="621"/>
      <c r="AG164" s="621">
        <v>2</v>
      </c>
      <c r="AH164" s="621"/>
      <c r="AI164" s="621"/>
      <c r="AJ164" s="257"/>
      <c r="AK164" s="621">
        <v>2</v>
      </c>
      <c r="AL164" s="621"/>
      <c r="AM164" s="621"/>
      <c r="AN164" s="621">
        <v>2</v>
      </c>
      <c r="AO164" s="621"/>
      <c r="AP164" s="621"/>
      <c r="AQ164" s="621">
        <v>1</v>
      </c>
      <c r="AR164" s="621"/>
      <c r="AS164" s="621"/>
      <c r="AT164" s="621">
        <v>2</v>
      </c>
      <c r="AU164" s="621"/>
      <c r="AV164" s="621"/>
      <c r="AW164" s="621">
        <v>2</v>
      </c>
      <c r="AX164" s="621"/>
      <c r="AY164" s="621"/>
      <c r="AZ164" s="621">
        <v>2</v>
      </c>
      <c r="BA164" s="621"/>
      <c r="BB164" s="622"/>
    </row>
    <row r="165" spans="1:54" ht="15.75">
      <c r="A165" s="262" t="s">
        <v>88</v>
      </c>
      <c r="B165" s="614"/>
      <c r="C165" s="614"/>
      <c r="D165" s="614"/>
      <c r="E165" s="614"/>
      <c r="F165" s="614"/>
      <c r="G165" s="614"/>
      <c r="H165" s="614"/>
      <c r="I165" s="614"/>
      <c r="J165" s="614"/>
      <c r="K165" s="614"/>
      <c r="L165" s="614"/>
      <c r="M165" s="614"/>
      <c r="N165" s="614"/>
      <c r="O165" s="614"/>
      <c r="P165" s="614"/>
      <c r="Q165" s="614"/>
      <c r="R165" s="614"/>
      <c r="S165" s="614"/>
      <c r="T165" s="614"/>
      <c r="U165" s="614"/>
      <c r="V165" s="614"/>
      <c r="W165" s="257"/>
      <c r="X165" s="615"/>
      <c r="Y165" s="616"/>
      <c r="Z165" s="617"/>
      <c r="AA165" s="615"/>
      <c r="AB165" s="616"/>
      <c r="AC165" s="617"/>
      <c r="AD165" s="615"/>
      <c r="AE165" s="616"/>
      <c r="AF165" s="617"/>
      <c r="AG165" s="615"/>
      <c r="AH165" s="616"/>
      <c r="AI165" s="617"/>
      <c r="AJ165" s="257"/>
      <c r="AK165" s="615"/>
      <c r="AL165" s="616"/>
      <c r="AM165" s="617"/>
      <c r="AN165" s="615"/>
      <c r="AO165" s="616"/>
      <c r="AP165" s="617"/>
      <c r="AQ165" s="615"/>
      <c r="AR165" s="616"/>
      <c r="AS165" s="617"/>
      <c r="AT165" s="615"/>
      <c r="AU165" s="616"/>
      <c r="AV165" s="617"/>
      <c r="AW165" s="615"/>
      <c r="AX165" s="616"/>
      <c r="AY165" s="617"/>
      <c r="AZ165" s="615"/>
      <c r="BA165" s="616"/>
      <c r="BB165" s="620"/>
    </row>
    <row r="166" spans="1:54" ht="15.75">
      <c r="A166" s="262" t="s">
        <v>76</v>
      </c>
      <c r="B166" s="614"/>
      <c r="C166" s="614"/>
      <c r="D166" s="614"/>
      <c r="E166" s="614"/>
      <c r="F166" s="614"/>
      <c r="G166" s="614"/>
      <c r="H166" s="614"/>
      <c r="I166" s="614"/>
      <c r="J166" s="614"/>
      <c r="K166" s="614"/>
      <c r="L166" s="614"/>
      <c r="M166" s="614"/>
      <c r="N166" s="614">
        <v>1</v>
      </c>
      <c r="O166" s="614"/>
      <c r="P166" s="614"/>
      <c r="Q166" s="614"/>
      <c r="R166" s="614"/>
      <c r="S166" s="614"/>
      <c r="T166" s="614"/>
      <c r="U166" s="614"/>
      <c r="V166" s="614"/>
      <c r="W166" s="257"/>
      <c r="X166" s="614"/>
      <c r="Y166" s="614"/>
      <c r="Z166" s="614"/>
      <c r="AA166" s="614"/>
      <c r="AB166" s="614"/>
      <c r="AC166" s="614"/>
      <c r="AD166" s="614"/>
      <c r="AE166" s="614"/>
      <c r="AF166" s="614"/>
      <c r="AG166" s="614"/>
      <c r="AH166" s="614"/>
      <c r="AI166" s="614"/>
      <c r="AJ166" s="257"/>
      <c r="AK166" s="614"/>
      <c r="AL166" s="614"/>
      <c r="AM166" s="614"/>
      <c r="AN166" s="614"/>
      <c r="AO166" s="614"/>
      <c r="AP166" s="614"/>
      <c r="AQ166" s="614"/>
      <c r="AR166" s="614"/>
      <c r="AS166" s="614"/>
      <c r="AT166" s="614"/>
      <c r="AU166" s="614"/>
      <c r="AV166" s="614"/>
      <c r="AW166" s="614"/>
      <c r="AX166" s="614"/>
      <c r="AY166" s="614"/>
      <c r="AZ166" s="614"/>
      <c r="BA166" s="614"/>
      <c r="BB166" s="619"/>
    </row>
    <row r="167" spans="1:54" ht="16.5" thickBot="1">
      <c r="A167" s="263" t="s">
        <v>82</v>
      </c>
      <c r="B167" s="613">
        <f>B164-B165-B166</f>
        <v>2</v>
      </c>
      <c r="C167" s="613"/>
      <c r="D167" s="613"/>
      <c r="E167" s="613">
        <f t="shared" ref="E167" si="166">E164-E165-E166</f>
        <v>1</v>
      </c>
      <c r="F167" s="613"/>
      <c r="G167" s="613"/>
      <c r="H167" s="613">
        <f t="shared" ref="H167" si="167">H164-H165-H166</f>
        <v>2</v>
      </c>
      <c r="I167" s="613"/>
      <c r="J167" s="613"/>
      <c r="K167" s="613">
        <f t="shared" ref="K167" si="168">K164-K165-K166</f>
        <v>1</v>
      </c>
      <c r="L167" s="613"/>
      <c r="M167" s="613"/>
      <c r="N167" s="613">
        <f>N164-N165-N166</f>
        <v>0</v>
      </c>
      <c r="O167" s="613"/>
      <c r="P167" s="613"/>
      <c r="Q167" s="613">
        <f t="shared" ref="Q167" si="169">Q164-Q165-Q166</f>
        <v>2</v>
      </c>
      <c r="R167" s="613"/>
      <c r="S167" s="613"/>
      <c r="T167" s="613">
        <f t="shared" ref="T167" si="170">T164-T165-T166</f>
        <v>2</v>
      </c>
      <c r="U167" s="613"/>
      <c r="V167" s="613"/>
      <c r="W167" s="257"/>
      <c r="X167" s="613">
        <f>X164-X165-X166</f>
        <v>2</v>
      </c>
      <c r="Y167" s="613"/>
      <c r="Z167" s="613"/>
      <c r="AA167" s="613">
        <f t="shared" ref="AA167" si="171">AA164-AA165-AA166</f>
        <v>1</v>
      </c>
      <c r="AB167" s="613"/>
      <c r="AC167" s="613"/>
      <c r="AD167" s="613">
        <f t="shared" ref="AD167" si="172">AD164-AD165-AD166</f>
        <v>2</v>
      </c>
      <c r="AE167" s="613"/>
      <c r="AF167" s="613"/>
      <c r="AG167" s="613">
        <f t="shared" ref="AG167" si="173">AG164-AG165-AG166</f>
        <v>2</v>
      </c>
      <c r="AH167" s="613"/>
      <c r="AI167" s="613"/>
      <c r="AJ167" s="257"/>
      <c r="AK167" s="613">
        <f t="shared" ref="AK167" si="174">AK164-AK165-AK166</f>
        <v>2</v>
      </c>
      <c r="AL167" s="613"/>
      <c r="AM167" s="613"/>
      <c r="AN167" s="613">
        <f t="shared" ref="AN167" si="175">AN164-AN165-AN166</f>
        <v>2</v>
      </c>
      <c r="AO167" s="613"/>
      <c r="AP167" s="613"/>
      <c r="AQ167" s="613">
        <f t="shared" ref="AQ167" si="176">AQ164-AQ165-AQ166</f>
        <v>1</v>
      </c>
      <c r="AR167" s="613"/>
      <c r="AS167" s="613"/>
      <c r="AT167" s="613">
        <f t="shared" ref="AT167" si="177">AT164-AT165-AT166</f>
        <v>2</v>
      </c>
      <c r="AU167" s="613"/>
      <c r="AV167" s="613"/>
      <c r="AW167" s="613">
        <f t="shared" ref="AW167" si="178">AW164-AW165-AW166</f>
        <v>2</v>
      </c>
      <c r="AX167" s="613"/>
      <c r="AY167" s="613"/>
      <c r="AZ167" s="613">
        <f t="shared" ref="AZ167" si="179">AZ164-AZ165-AZ166</f>
        <v>2</v>
      </c>
      <c r="BA167" s="613"/>
      <c r="BB167" s="618"/>
    </row>
    <row r="168" spans="1:54" ht="15.75" thickBot="1"/>
    <row r="169" spans="1:54" ht="15.75">
      <c r="A169" s="260" t="s">
        <v>104</v>
      </c>
      <c r="B169" s="623">
        <v>500</v>
      </c>
      <c r="C169" s="623"/>
      <c r="D169" s="623"/>
      <c r="E169" s="623">
        <v>500</v>
      </c>
      <c r="F169" s="623"/>
      <c r="G169" s="623"/>
      <c r="H169" s="623">
        <v>500</v>
      </c>
      <c r="I169" s="623"/>
      <c r="J169" s="623"/>
      <c r="K169" s="623">
        <v>500</v>
      </c>
      <c r="L169" s="623"/>
      <c r="M169" s="623"/>
      <c r="N169" s="623">
        <v>500</v>
      </c>
      <c r="O169" s="623"/>
      <c r="P169" s="623"/>
      <c r="Q169" s="623">
        <v>500</v>
      </c>
      <c r="R169" s="623"/>
      <c r="S169" s="623"/>
      <c r="T169" s="623">
        <v>500</v>
      </c>
      <c r="U169" s="623"/>
      <c r="V169" s="623"/>
      <c r="W169" s="257"/>
      <c r="X169" s="624">
        <v>500</v>
      </c>
      <c r="Y169" s="623"/>
      <c r="Z169" s="623"/>
      <c r="AA169" s="623">
        <v>500</v>
      </c>
      <c r="AB169" s="623"/>
      <c r="AC169" s="623"/>
      <c r="AD169" s="623">
        <v>500</v>
      </c>
      <c r="AE169" s="623"/>
      <c r="AF169" s="623"/>
      <c r="AG169" s="623">
        <v>500</v>
      </c>
      <c r="AH169" s="623"/>
      <c r="AI169" s="623"/>
      <c r="AJ169" s="257"/>
      <c r="AK169" s="624">
        <v>500</v>
      </c>
      <c r="AL169" s="623"/>
      <c r="AM169" s="623"/>
      <c r="AN169" s="623">
        <v>500</v>
      </c>
      <c r="AO169" s="623"/>
      <c r="AP169" s="623"/>
      <c r="AQ169" s="623">
        <v>500</v>
      </c>
      <c r="AR169" s="623"/>
      <c r="AS169" s="623"/>
      <c r="AT169" s="623">
        <v>500</v>
      </c>
      <c r="AU169" s="623"/>
      <c r="AV169" s="623"/>
      <c r="AW169" s="623">
        <v>500</v>
      </c>
      <c r="AX169" s="623"/>
      <c r="AY169" s="623"/>
      <c r="AZ169" s="623">
        <v>500</v>
      </c>
      <c r="BA169" s="623"/>
      <c r="BB169" s="625"/>
    </row>
    <row r="170" spans="1:54" ht="15.75">
      <c r="A170" s="261" t="s">
        <v>81</v>
      </c>
      <c r="B170" s="621">
        <v>2</v>
      </c>
      <c r="C170" s="621"/>
      <c r="D170" s="621"/>
      <c r="E170" s="621">
        <v>1</v>
      </c>
      <c r="F170" s="621"/>
      <c r="G170" s="621"/>
      <c r="H170" s="621">
        <v>2</v>
      </c>
      <c r="I170" s="621"/>
      <c r="J170" s="621"/>
      <c r="K170" s="621">
        <v>1</v>
      </c>
      <c r="L170" s="621"/>
      <c r="M170" s="621"/>
      <c r="N170" s="621">
        <v>1</v>
      </c>
      <c r="O170" s="621"/>
      <c r="P170" s="621"/>
      <c r="Q170" s="621">
        <v>2</v>
      </c>
      <c r="R170" s="621"/>
      <c r="S170" s="621"/>
      <c r="T170" s="621">
        <v>2</v>
      </c>
      <c r="U170" s="621"/>
      <c r="V170" s="621"/>
      <c r="W170" s="257"/>
      <c r="X170" s="621">
        <v>2</v>
      </c>
      <c r="Y170" s="621"/>
      <c r="Z170" s="621"/>
      <c r="AA170" s="621">
        <v>1</v>
      </c>
      <c r="AB170" s="621"/>
      <c r="AC170" s="621"/>
      <c r="AD170" s="621">
        <v>2</v>
      </c>
      <c r="AE170" s="621"/>
      <c r="AF170" s="621"/>
      <c r="AG170" s="621">
        <v>2</v>
      </c>
      <c r="AH170" s="621"/>
      <c r="AI170" s="621"/>
      <c r="AJ170" s="257"/>
      <c r="AK170" s="621">
        <v>2</v>
      </c>
      <c r="AL170" s="621"/>
      <c r="AM170" s="621"/>
      <c r="AN170" s="621">
        <v>2</v>
      </c>
      <c r="AO170" s="621"/>
      <c r="AP170" s="621"/>
      <c r="AQ170" s="621">
        <v>1</v>
      </c>
      <c r="AR170" s="621"/>
      <c r="AS170" s="621"/>
      <c r="AT170" s="621">
        <v>2</v>
      </c>
      <c r="AU170" s="621"/>
      <c r="AV170" s="621"/>
      <c r="AW170" s="621">
        <v>2</v>
      </c>
      <c r="AX170" s="621"/>
      <c r="AY170" s="621"/>
      <c r="AZ170" s="621">
        <v>2</v>
      </c>
      <c r="BA170" s="621"/>
      <c r="BB170" s="622"/>
    </row>
    <row r="171" spans="1:54" ht="15.75">
      <c r="A171" s="262" t="s">
        <v>88</v>
      </c>
      <c r="B171" s="614"/>
      <c r="C171" s="614"/>
      <c r="D171" s="614"/>
      <c r="E171" s="614"/>
      <c r="F171" s="614"/>
      <c r="G171" s="614"/>
      <c r="H171" s="614"/>
      <c r="I171" s="614"/>
      <c r="J171" s="614"/>
      <c r="K171" s="614"/>
      <c r="L171" s="614"/>
      <c r="M171" s="614"/>
      <c r="N171" s="614"/>
      <c r="O171" s="614"/>
      <c r="P171" s="614"/>
      <c r="Q171" s="614"/>
      <c r="R171" s="614"/>
      <c r="S171" s="614"/>
      <c r="T171" s="614"/>
      <c r="U171" s="614"/>
      <c r="V171" s="614"/>
      <c r="W171" s="257"/>
      <c r="X171" s="615"/>
      <c r="Y171" s="616"/>
      <c r="Z171" s="617"/>
      <c r="AA171" s="615"/>
      <c r="AB171" s="616"/>
      <c r="AC171" s="617"/>
      <c r="AD171" s="615"/>
      <c r="AE171" s="616"/>
      <c r="AF171" s="617"/>
      <c r="AG171" s="615"/>
      <c r="AH171" s="616"/>
      <c r="AI171" s="617"/>
      <c r="AJ171" s="257"/>
      <c r="AK171" s="615"/>
      <c r="AL171" s="616"/>
      <c r="AM171" s="617"/>
      <c r="AN171" s="615"/>
      <c r="AO171" s="616"/>
      <c r="AP171" s="617"/>
      <c r="AQ171" s="615"/>
      <c r="AR171" s="616"/>
      <c r="AS171" s="617"/>
      <c r="AT171" s="615"/>
      <c r="AU171" s="616"/>
      <c r="AV171" s="617"/>
      <c r="AW171" s="615"/>
      <c r="AX171" s="616"/>
      <c r="AY171" s="617"/>
      <c r="AZ171" s="615"/>
      <c r="BA171" s="616"/>
      <c r="BB171" s="620"/>
    </row>
    <row r="172" spans="1:54" ht="15.75">
      <c r="A172" s="262" t="s">
        <v>76</v>
      </c>
      <c r="B172" s="614"/>
      <c r="C172" s="614"/>
      <c r="D172" s="614"/>
      <c r="E172" s="614"/>
      <c r="F172" s="614"/>
      <c r="G172" s="614"/>
      <c r="H172" s="614"/>
      <c r="I172" s="614"/>
      <c r="J172" s="614"/>
      <c r="K172" s="614"/>
      <c r="L172" s="614"/>
      <c r="M172" s="614"/>
      <c r="N172" s="614"/>
      <c r="O172" s="614"/>
      <c r="P172" s="614"/>
      <c r="Q172" s="614"/>
      <c r="R172" s="614"/>
      <c r="S172" s="614"/>
      <c r="T172" s="614"/>
      <c r="U172" s="614"/>
      <c r="V172" s="614"/>
      <c r="W172" s="257"/>
      <c r="X172" s="614"/>
      <c r="Y172" s="614"/>
      <c r="Z172" s="614"/>
      <c r="AA172" s="614"/>
      <c r="AB172" s="614"/>
      <c r="AC172" s="614"/>
      <c r="AD172" s="614"/>
      <c r="AE172" s="614"/>
      <c r="AF172" s="614"/>
      <c r="AG172" s="614"/>
      <c r="AH172" s="614"/>
      <c r="AI172" s="614"/>
      <c r="AJ172" s="257"/>
      <c r="AK172" s="614"/>
      <c r="AL172" s="614"/>
      <c r="AM172" s="614"/>
      <c r="AN172" s="614"/>
      <c r="AO172" s="614"/>
      <c r="AP172" s="614"/>
      <c r="AQ172" s="614"/>
      <c r="AR172" s="614"/>
      <c r="AS172" s="614"/>
      <c r="AT172" s="614"/>
      <c r="AU172" s="614"/>
      <c r="AV172" s="614"/>
      <c r="AW172" s="614"/>
      <c r="AX172" s="614"/>
      <c r="AY172" s="614"/>
      <c r="AZ172" s="614"/>
      <c r="BA172" s="614"/>
      <c r="BB172" s="619"/>
    </row>
    <row r="173" spans="1:54" ht="16.5" thickBot="1">
      <c r="A173" s="263" t="s">
        <v>82</v>
      </c>
      <c r="B173" s="613">
        <f>B170-B171-B172</f>
        <v>2</v>
      </c>
      <c r="C173" s="613"/>
      <c r="D173" s="613"/>
      <c r="E173" s="613">
        <f t="shared" ref="E173" si="180">E170-E171-E172</f>
        <v>1</v>
      </c>
      <c r="F173" s="613"/>
      <c r="G173" s="613"/>
      <c r="H173" s="613">
        <f t="shared" ref="H173" si="181">H170-H171-H172</f>
        <v>2</v>
      </c>
      <c r="I173" s="613"/>
      <c r="J173" s="613"/>
      <c r="K173" s="613">
        <f t="shared" ref="K173" si="182">K170-K171-K172</f>
        <v>1</v>
      </c>
      <c r="L173" s="613"/>
      <c r="M173" s="613"/>
      <c r="N173" s="613">
        <f>N170-N171-N172</f>
        <v>1</v>
      </c>
      <c r="O173" s="613"/>
      <c r="P173" s="613"/>
      <c r="Q173" s="613">
        <f t="shared" ref="Q173" si="183">Q170-Q171-Q172</f>
        <v>2</v>
      </c>
      <c r="R173" s="613"/>
      <c r="S173" s="613"/>
      <c r="T173" s="613">
        <f t="shared" ref="T173" si="184">T170-T171-T172</f>
        <v>2</v>
      </c>
      <c r="U173" s="613"/>
      <c r="V173" s="613"/>
      <c r="W173" s="257"/>
      <c r="X173" s="613">
        <f>X170-X171-X172</f>
        <v>2</v>
      </c>
      <c r="Y173" s="613"/>
      <c r="Z173" s="613"/>
      <c r="AA173" s="613">
        <f t="shared" ref="AA173" si="185">AA170-AA171-AA172</f>
        <v>1</v>
      </c>
      <c r="AB173" s="613"/>
      <c r="AC173" s="613"/>
      <c r="AD173" s="613">
        <f t="shared" ref="AD173" si="186">AD170-AD171-AD172</f>
        <v>2</v>
      </c>
      <c r="AE173" s="613"/>
      <c r="AF173" s="613"/>
      <c r="AG173" s="613">
        <f t="shared" ref="AG173" si="187">AG170-AG171-AG172</f>
        <v>2</v>
      </c>
      <c r="AH173" s="613"/>
      <c r="AI173" s="613"/>
      <c r="AJ173" s="257"/>
      <c r="AK173" s="613">
        <f t="shared" ref="AK173" si="188">AK170-AK171-AK172</f>
        <v>2</v>
      </c>
      <c r="AL173" s="613"/>
      <c r="AM173" s="613"/>
      <c r="AN173" s="613">
        <f t="shared" ref="AN173" si="189">AN170-AN171-AN172</f>
        <v>2</v>
      </c>
      <c r="AO173" s="613"/>
      <c r="AP173" s="613"/>
      <c r="AQ173" s="613">
        <f t="shared" ref="AQ173" si="190">AQ170-AQ171-AQ172</f>
        <v>1</v>
      </c>
      <c r="AR173" s="613"/>
      <c r="AS173" s="613"/>
      <c r="AT173" s="613">
        <f t="shared" ref="AT173" si="191">AT170-AT171-AT172</f>
        <v>2</v>
      </c>
      <c r="AU173" s="613"/>
      <c r="AV173" s="613"/>
      <c r="AW173" s="613">
        <f t="shared" ref="AW173" si="192">AW170-AW171-AW172</f>
        <v>2</v>
      </c>
      <c r="AX173" s="613"/>
      <c r="AY173" s="613"/>
      <c r="AZ173" s="613">
        <f t="shared" ref="AZ173" si="193">AZ170-AZ171-AZ172</f>
        <v>2</v>
      </c>
      <c r="BA173" s="613"/>
      <c r="BB173" s="618"/>
    </row>
  </sheetData>
  <mergeCells count="1671">
    <mergeCell ref="B173:D173"/>
    <mergeCell ref="E173:G173"/>
    <mergeCell ref="H173:J173"/>
    <mergeCell ref="K173:M173"/>
    <mergeCell ref="N173:P173"/>
    <mergeCell ref="Q173:S173"/>
    <mergeCell ref="T173:V173"/>
    <mergeCell ref="X173:Z173"/>
    <mergeCell ref="AA173:AC173"/>
    <mergeCell ref="AD173:AF173"/>
    <mergeCell ref="AG173:AI173"/>
    <mergeCell ref="AK173:AM173"/>
    <mergeCell ref="AN173:AP173"/>
    <mergeCell ref="AQ173:AS173"/>
    <mergeCell ref="AT173:AV173"/>
    <mergeCell ref="AW173:AY173"/>
    <mergeCell ref="AZ173:BB173"/>
    <mergeCell ref="B172:D172"/>
    <mergeCell ref="E172:G172"/>
    <mergeCell ref="H172:J172"/>
    <mergeCell ref="K172:M172"/>
    <mergeCell ref="N172:P172"/>
    <mergeCell ref="Q172:S172"/>
    <mergeCell ref="T172:V172"/>
    <mergeCell ref="X172:Z172"/>
    <mergeCell ref="AA172:AC172"/>
    <mergeCell ref="AD172:AF172"/>
    <mergeCell ref="AG172:AI172"/>
    <mergeCell ref="AK172:AM172"/>
    <mergeCell ref="AN172:AP172"/>
    <mergeCell ref="AQ172:AS172"/>
    <mergeCell ref="AT172:AV172"/>
    <mergeCell ref="AW172:AY172"/>
    <mergeCell ref="AZ172:BB172"/>
    <mergeCell ref="B171:D171"/>
    <mergeCell ref="E171:G171"/>
    <mergeCell ref="H171:J171"/>
    <mergeCell ref="K171:M171"/>
    <mergeCell ref="N171:P171"/>
    <mergeCell ref="Q171:S171"/>
    <mergeCell ref="T171:V171"/>
    <mergeCell ref="X171:Z171"/>
    <mergeCell ref="AA171:AC171"/>
    <mergeCell ref="AD171:AF171"/>
    <mergeCell ref="AG171:AI171"/>
    <mergeCell ref="AK171:AM171"/>
    <mergeCell ref="AN171:AP171"/>
    <mergeCell ref="AQ171:AS171"/>
    <mergeCell ref="AT171:AV171"/>
    <mergeCell ref="AW171:AY171"/>
    <mergeCell ref="AZ171:BB171"/>
    <mergeCell ref="B170:D170"/>
    <mergeCell ref="E170:G170"/>
    <mergeCell ref="H170:J170"/>
    <mergeCell ref="K170:M170"/>
    <mergeCell ref="N170:P170"/>
    <mergeCell ref="Q170:S170"/>
    <mergeCell ref="T170:V170"/>
    <mergeCell ref="X170:Z170"/>
    <mergeCell ref="AA170:AC170"/>
    <mergeCell ref="AD170:AF170"/>
    <mergeCell ref="AG170:AI170"/>
    <mergeCell ref="AK170:AM170"/>
    <mergeCell ref="AN170:AP170"/>
    <mergeCell ref="AQ170:AS170"/>
    <mergeCell ref="AT170:AV170"/>
    <mergeCell ref="AW170:AY170"/>
    <mergeCell ref="AZ170:BB170"/>
    <mergeCell ref="B169:D169"/>
    <mergeCell ref="E169:G169"/>
    <mergeCell ref="H169:J169"/>
    <mergeCell ref="K169:M169"/>
    <mergeCell ref="N169:P169"/>
    <mergeCell ref="Q169:S169"/>
    <mergeCell ref="T169:V169"/>
    <mergeCell ref="X169:Z169"/>
    <mergeCell ref="AA169:AC169"/>
    <mergeCell ref="AD169:AF169"/>
    <mergeCell ref="AG169:AI169"/>
    <mergeCell ref="AK169:AM169"/>
    <mergeCell ref="AN169:AP169"/>
    <mergeCell ref="AQ169:AS169"/>
    <mergeCell ref="AT169:AV169"/>
    <mergeCell ref="AW169:AY169"/>
    <mergeCell ref="AZ169:BB169"/>
    <mergeCell ref="B167:D167"/>
    <mergeCell ref="E167:G167"/>
    <mergeCell ref="H167:J167"/>
    <mergeCell ref="K167:M167"/>
    <mergeCell ref="N167:P167"/>
    <mergeCell ref="Q167:S167"/>
    <mergeCell ref="T167:V167"/>
    <mergeCell ref="X167:Z167"/>
    <mergeCell ref="AA167:AC167"/>
    <mergeCell ref="AD167:AF167"/>
    <mergeCell ref="AG167:AI167"/>
    <mergeCell ref="AK167:AM167"/>
    <mergeCell ref="AN167:AP167"/>
    <mergeCell ref="AQ167:AS167"/>
    <mergeCell ref="AT167:AV167"/>
    <mergeCell ref="AW167:AY167"/>
    <mergeCell ref="AZ167:BB167"/>
    <mergeCell ref="B166:D166"/>
    <mergeCell ref="E166:G166"/>
    <mergeCell ref="H166:J166"/>
    <mergeCell ref="K166:M166"/>
    <mergeCell ref="N166:P166"/>
    <mergeCell ref="Q166:S166"/>
    <mergeCell ref="T166:V166"/>
    <mergeCell ref="X166:Z166"/>
    <mergeCell ref="AA166:AC166"/>
    <mergeCell ref="AD166:AF166"/>
    <mergeCell ref="AG166:AI166"/>
    <mergeCell ref="AK166:AM166"/>
    <mergeCell ref="AN166:AP166"/>
    <mergeCell ref="AQ166:AS166"/>
    <mergeCell ref="AT166:AV166"/>
    <mergeCell ref="AW166:AY166"/>
    <mergeCell ref="AZ166:BB166"/>
    <mergeCell ref="B165:D165"/>
    <mergeCell ref="E165:G165"/>
    <mergeCell ref="H165:J165"/>
    <mergeCell ref="K165:M165"/>
    <mergeCell ref="N165:P165"/>
    <mergeCell ref="Q165:S165"/>
    <mergeCell ref="T165:V165"/>
    <mergeCell ref="X165:Z165"/>
    <mergeCell ref="AA165:AC165"/>
    <mergeCell ref="AD165:AF165"/>
    <mergeCell ref="AG165:AI165"/>
    <mergeCell ref="AK165:AM165"/>
    <mergeCell ref="AN165:AP165"/>
    <mergeCell ref="AQ165:AS165"/>
    <mergeCell ref="AT165:AV165"/>
    <mergeCell ref="AW165:AY165"/>
    <mergeCell ref="AZ165:BB165"/>
    <mergeCell ref="B164:D164"/>
    <mergeCell ref="E164:G164"/>
    <mergeCell ref="H164:J164"/>
    <mergeCell ref="K164:M164"/>
    <mergeCell ref="N164:P164"/>
    <mergeCell ref="Q164:S164"/>
    <mergeCell ref="T164:V164"/>
    <mergeCell ref="X164:Z164"/>
    <mergeCell ref="AA164:AC164"/>
    <mergeCell ref="AD164:AF164"/>
    <mergeCell ref="AG164:AI164"/>
    <mergeCell ref="AK164:AM164"/>
    <mergeCell ref="AN164:AP164"/>
    <mergeCell ref="AQ164:AS164"/>
    <mergeCell ref="AT164:AV164"/>
    <mergeCell ref="AW164:AY164"/>
    <mergeCell ref="AZ164:BB164"/>
    <mergeCell ref="B163:D163"/>
    <mergeCell ref="E163:G163"/>
    <mergeCell ref="H163:J163"/>
    <mergeCell ref="K163:M163"/>
    <mergeCell ref="N163:P163"/>
    <mergeCell ref="Q163:S163"/>
    <mergeCell ref="T163:V163"/>
    <mergeCell ref="X163:Z163"/>
    <mergeCell ref="AA163:AC163"/>
    <mergeCell ref="AD163:AF163"/>
    <mergeCell ref="AG163:AI163"/>
    <mergeCell ref="AK163:AM163"/>
    <mergeCell ref="AN163:AP163"/>
    <mergeCell ref="AQ163:AS163"/>
    <mergeCell ref="AT163:AV163"/>
    <mergeCell ref="AW163:AY163"/>
    <mergeCell ref="AZ163:BB163"/>
    <mergeCell ref="A1:N2"/>
    <mergeCell ref="A3:S4"/>
    <mergeCell ref="A5:V5"/>
    <mergeCell ref="W5:AI5"/>
    <mergeCell ref="AJ5:BB5"/>
    <mergeCell ref="B6:D6"/>
    <mergeCell ref="E6:G6"/>
    <mergeCell ref="H6:J6"/>
    <mergeCell ref="K6:M6"/>
    <mergeCell ref="N6:P6"/>
    <mergeCell ref="AK6:AM6"/>
    <mergeCell ref="AN6:AP6"/>
    <mergeCell ref="AQ6:AS6"/>
    <mergeCell ref="AT6:AV6"/>
    <mergeCell ref="AW6:AY6"/>
    <mergeCell ref="AZ6:BB6"/>
    <mergeCell ref="Q6:S6"/>
    <mergeCell ref="T6:V6"/>
    <mergeCell ref="X6:Z6"/>
    <mergeCell ref="AA6:AC6"/>
    <mergeCell ref="AD6:AF6"/>
    <mergeCell ref="AG6:AI6"/>
    <mergeCell ref="A8:A11"/>
    <mergeCell ref="K8:M11"/>
    <mergeCell ref="W8:W11"/>
    <mergeCell ref="AJ8:AJ11"/>
    <mergeCell ref="B9:D9"/>
    <mergeCell ref="T7:V7"/>
    <mergeCell ref="X7:Z7"/>
    <mergeCell ref="AA7:AC7"/>
    <mergeCell ref="AD7:AF7"/>
    <mergeCell ref="AG7:AI7"/>
    <mergeCell ref="B7:D7"/>
    <mergeCell ref="E7:G7"/>
    <mergeCell ref="H7:J7"/>
    <mergeCell ref="K7:M7"/>
    <mergeCell ref="N7:P7"/>
    <mergeCell ref="Q7:S7"/>
    <mergeCell ref="E9:G9"/>
    <mergeCell ref="H9:J9"/>
    <mergeCell ref="N9:P9"/>
    <mergeCell ref="Q9:S9"/>
    <mergeCell ref="T9:V9"/>
    <mergeCell ref="X9:Z9"/>
    <mergeCell ref="AN7:AP7"/>
    <mergeCell ref="AQ7:AS7"/>
    <mergeCell ref="AT7:AV7"/>
    <mergeCell ref="AT9:AV9"/>
    <mergeCell ref="AW9:AY9"/>
    <mergeCell ref="AZ9:BB9"/>
    <mergeCell ref="X10:Y10"/>
    <mergeCell ref="AA10:AB10"/>
    <mergeCell ref="AD10:AE10"/>
    <mergeCell ref="AG10:AH10"/>
    <mergeCell ref="AA9:AC9"/>
    <mergeCell ref="AD9:AF9"/>
    <mergeCell ref="AG9:AI9"/>
    <mergeCell ref="AK9:AM9"/>
    <mergeCell ref="AN9:AP9"/>
    <mergeCell ref="AQ9:AS9"/>
    <mergeCell ref="AW7:AY7"/>
    <mergeCell ref="AZ7:BB7"/>
    <mergeCell ref="AK7:AM7"/>
    <mergeCell ref="AQ13:AS13"/>
    <mergeCell ref="AT13:AV13"/>
    <mergeCell ref="AW13:AY13"/>
    <mergeCell ref="AZ13:BB13"/>
    <mergeCell ref="X14:Y14"/>
    <mergeCell ref="AA14:AB14"/>
    <mergeCell ref="AK14:AL14"/>
    <mergeCell ref="Q13:S13"/>
    <mergeCell ref="T13:V13"/>
    <mergeCell ref="X13:Z13"/>
    <mergeCell ref="AA13:AC13"/>
    <mergeCell ref="AG13:AI13"/>
    <mergeCell ref="AK13:AM13"/>
    <mergeCell ref="A12:A15"/>
    <mergeCell ref="N12:P15"/>
    <mergeCell ref="W12:W15"/>
    <mergeCell ref="AD12:AF15"/>
    <mergeCell ref="AJ12:AJ15"/>
    <mergeCell ref="AN12:AP15"/>
    <mergeCell ref="B13:D13"/>
    <mergeCell ref="E13:G13"/>
    <mergeCell ref="H13:J13"/>
    <mergeCell ref="K13:M13"/>
    <mergeCell ref="AT17:AV17"/>
    <mergeCell ref="AW17:AY17"/>
    <mergeCell ref="AZ17:BB17"/>
    <mergeCell ref="X18:Y18"/>
    <mergeCell ref="AA18:AB18"/>
    <mergeCell ref="AD18:AE18"/>
    <mergeCell ref="AK18:AL18"/>
    <mergeCell ref="T17:V17"/>
    <mergeCell ref="X17:Z17"/>
    <mergeCell ref="AA17:AC17"/>
    <mergeCell ref="AD17:AF17"/>
    <mergeCell ref="AG17:AI17"/>
    <mergeCell ref="AK17:AM17"/>
    <mergeCell ref="A16:A19"/>
    <mergeCell ref="W16:W19"/>
    <mergeCell ref="AJ16:AJ19"/>
    <mergeCell ref="AQ16:AS19"/>
    <mergeCell ref="B17:D17"/>
    <mergeCell ref="E17:G17"/>
    <mergeCell ref="H17:J17"/>
    <mergeCell ref="K17:M17"/>
    <mergeCell ref="N17:P17"/>
    <mergeCell ref="Q17:S17"/>
    <mergeCell ref="AN17:AP17"/>
    <mergeCell ref="AW21:AY21"/>
    <mergeCell ref="AZ21:BB21"/>
    <mergeCell ref="X22:Y22"/>
    <mergeCell ref="AD22:AE22"/>
    <mergeCell ref="AK22:AL22"/>
    <mergeCell ref="T21:V21"/>
    <mergeCell ref="X21:Z21"/>
    <mergeCell ref="AD21:AF21"/>
    <mergeCell ref="AG21:AI21"/>
    <mergeCell ref="AK21:AM21"/>
    <mergeCell ref="AN21:AP21"/>
    <mergeCell ref="A20:A23"/>
    <mergeCell ref="Q20:S23"/>
    <mergeCell ref="W20:W23"/>
    <mergeCell ref="AA20:AC23"/>
    <mergeCell ref="AJ20:AJ23"/>
    <mergeCell ref="B21:D21"/>
    <mergeCell ref="E21:G21"/>
    <mergeCell ref="H21:J21"/>
    <mergeCell ref="K21:M21"/>
    <mergeCell ref="N21:P21"/>
    <mergeCell ref="T25:V25"/>
    <mergeCell ref="X25:Z25"/>
    <mergeCell ref="AA25:AC25"/>
    <mergeCell ref="AD25:AF25"/>
    <mergeCell ref="AG25:AI25"/>
    <mergeCell ref="AK25:AM25"/>
    <mergeCell ref="A24:A27"/>
    <mergeCell ref="W24:W27"/>
    <mergeCell ref="AJ24:AJ27"/>
    <mergeCell ref="B25:D25"/>
    <mergeCell ref="E25:G25"/>
    <mergeCell ref="H25:J25"/>
    <mergeCell ref="K25:M25"/>
    <mergeCell ref="N25:P25"/>
    <mergeCell ref="Q25:S25"/>
    <mergeCell ref="AQ21:AS21"/>
    <mergeCell ref="AT21:AV21"/>
    <mergeCell ref="AZ28:BB31"/>
    <mergeCell ref="X29:Z29"/>
    <mergeCell ref="AA29:AC29"/>
    <mergeCell ref="AD29:AF29"/>
    <mergeCell ref="AG29:AI29"/>
    <mergeCell ref="AK29:AM29"/>
    <mergeCell ref="AN25:AP25"/>
    <mergeCell ref="AQ25:AS25"/>
    <mergeCell ref="AT25:AV25"/>
    <mergeCell ref="AZ25:BB25"/>
    <mergeCell ref="X26:Y26"/>
    <mergeCell ref="AA26:AB26"/>
    <mergeCell ref="AD26:AE26"/>
    <mergeCell ref="AK26:AL26"/>
    <mergeCell ref="AW24:AY27"/>
    <mergeCell ref="AN29:AP29"/>
    <mergeCell ref="AQ29:AS29"/>
    <mergeCell ref="AT29:AV29"/>
    <mergeCell ref="AW29:AY29"/>
    <mergeCell ref="X30:Y30"/>
    <mergeCell ref="AA30:AB30"/>
    <mergeCell ref="AD30:AE30"/>
    <mergeCell ref="AK30:AL30"/>
    <mergeCell ref="X34:Y34"/>
    <mergeCell ref="AG34:AH34"/>
    <mergeCell ref="AK34:AL34"/>
    <mergeCell ref="A32:A35"/>
    <mergeCell ref="W32:W35"/>
    <mergeCell ref="AJ32:AJ35"/>
    <mergeCell ref="B33:D33"/>
    <mergeCell ref="E33:G33"/>
    <mergeCell ref="H33:J33"/>
    <mergeCell ref="K33:M33"/>
    <mergeCell ref="N33:P33"/>
    <mergeCell ref="Q33:S33"/>
    <mergeCell ref="T33:V33"/>
    <mergeCell ref="A28:A31"/>
    <mergeCell ref="T28:V31"/>
    <mergeCell ref="W28:W31"/>
    <mergeCell ref="AJ28:AJ31"/>
    <mergeCell ref="X33:Z33"/>
    <mergeCell ref="AA33:AC33"/>
    <mergeCell ref="AD33:AF33"/>
    <mergeCell ref="AG33:AI33"/>
    <mergeCell ref="AK33:AM33"/>
    <mergeCell ref="T37:V37"/>
    <mergeCell ref="X37:Z37"/>
    <mergeCell ref="AA37:AC37"/>
    <mergeCell ref="AG37:AI37"/>
    <mergeCell ref="AK37:AM37"/>
    <mergeCell ref="X38:Y38"/>
    <mergeCell ref="AG38:AH38"/>
    <mergeCell ref="AK38:AL38"/>
    <mergeCell ref="A36:A39"/>
    <mergeCell ref="W36:W39"/>
    <mergeCell ref="AD36:AF39"/>
    <mergeCell ref="AJ36:AJ39"/>
    <mergeCell ref="B37:D37"/>
    <mergeCell ref="E37:G37"/>
    <mergeCell ref="H37:J37"/>
    <mergeCell ref="K37:M37"/>
    <mergeCell ref="N37:P37"/>
    <mergeCell ref="Q37:S37"/>
    <mergeCell ref="X41:Z41"/>
    <mergeCell ref="AA41:AC41"/>
    <mergeCell ref="AD41:AF41"/>
    <mergeCell ref="AG41:AI41"/>
    <mergeCell ref="AK41:AM41"/>
    <mergeCell ref="X42:Y42"/>
    <mergeCell ref="AG42:AH42"/>
    <mergeCell ref="AK42:AL42"/>
    <mergeCell ref="A40:A43"/>
    <mergeCell ref="W40:W43"/>
    <mergeCell ref="AJ40:AJ43"/>
    <mergeCell ref="B41:D41"/>
    <mergeCell ref="E41:G41"/>
    <mergeCell ref="H41:J41"/>
    <mergeCell ref="K41:M41"/>
    <mergeCell ref="N41:P41"/>
    <mergeCell ref="Q41:S41"/>
    <mergeCell ref="T41:V41"/>
    <mergeCell ref="AA49:AC49"/>
    <mergeCell ref="AD49:AF49"/>
    <mergeCell ref="AG49:AI49"/>
    <mergeCell ref="A52:A55"/>
    <mergeCell ref="X45:Z45"/>
    <mergeCell ref="AA45:AC45"/>
    <mergeCell ref="AD45:AF45"/>
    <mergeCell ref="AG45:AI45"/>
    <mergeCell ref="AK45:AM45"/>
    <mergeCell ref="X46:Y46"/>
    <mergeCell ref="AG46:AH46"/>
    <mergeCell ref="AK46:AL46"/>
    <mergeCell ref="A44:A47"/>
    <mergeCell ref="W44:W47"/>
    <mergeCell ref="AJ44:AJ47"/>
    <mergeCell ref="B45:D45"/>
    <mergeCell ref="E45:G45"/>
    <mergeCell ref="H45:J45"/>
    <mergeCell ref="K45:M45"/>
    <mergeCell ref="N45:P45"/>
    <mergeCell ref="Q45:S45"/>
    <mergeCell ref="T45:V45"/>
    <mergeCell ref="A48:A51"/>
    <mergeCell ref="H48:J51"/>
    <mergeCell ref="W48:W51"/>
    <mergeCell ref="AJ48:AJ51"/>
    <mergeCell ref="B49:D49"/>
    <mergeCell ref="AQ57:AS57"/>
    <mergeCell ref="X58:Y58"/>
    <mergeCell ref="AG58:AH58"/>
    <mergeCell ref="A56:A59"/>
    <mergeCell ref="K56:M59"/>
    <mergeCell ref="W56:W59"/>
    <mergeCell ref="AJ56:AJ59"/>
    <mergeCell ref="B57:D57"/>
    <mergeCell ref="E57:G57"/>
    <mergeCell ref="H57:J57"/>
    <mergeCell ref="N57:P57"/>
    <mergeCell ref="Q57:S57"/>
    <mergeCell ref="T57:V57"/>
    <mergeCell ref="AK49:AM49"/>
    <mergeCell ref="X50:Y50"/>
    <mergeCell ref="AG50:AH50"/>
    <mergeCell ref="AK50:AL50"/>
    <mergeCell ref="T53:V53"/>
    <mergeCell ref="X53:Z53"/>
    <mergeCell ref="AA53:AC53"/>
    <mergeCell ref="AD53:AF53"/>
    <mergeCell ref="AG53:AI53"/>
    <mergeCell ref="W52:W55"/>
    <mergeCell ref="AJ52:AJ55"/>
    <mergeCell ref="X54:Y54"/>
    <mergeCell ref="AG54:AH54"/>
    <mergeCell ref="E49:G49"/>
    <mergeCell ref="K49:M49"/>
    <mergeCell ref="N49:P49"/>
    <mergeCell ref="Q49:S49"/>
    <mergeCell ref="T49:V49"/>
    <mergeCell ref="X49:Z49"/>
    <mergeCell ref="A60:A63"/>
    <mergeCell ref="W60:W63"/>
    <mergeCell ref="AJ60:AJ63"/>
    <mergeCell ref="B61:D61"/>
    <mergeCell ref="E61:G61"/>
    <mergeCell ref="H61:J61"/>
    <mergeCell ref="K61:M61"/>
    <mergeCell ref="N61:P61"/>
    <mergeCell ref="Q61:S61"/>
    <mergeCell ref="T61:V61"/>
    <mergeCell ref="AN52:AP55"/>
    <mergeCell ref="B53:D53"/>
    <mergeCell ref="E53:G53"/>
    <mergeCell ref="H53:J53"/>
    <mergeCell ref="X61:Z61"/>
    <mergeCell ref="AA61:AC61"/>
    <mergeCell ref="AD61:AF61"/>
    <mergeCell ref="AG61:AI61"/>
    <mergeCell ref="X62:Y62"/>
    <mergeCell ref="AG62:AH62"/>
    <mergeCell ref="X57:Z57"/>
    <mergeCell ref="AA57:AC57"/>
    <mergeCell ref="AD57:AF57"/>
    <mergeCell ref="AG57:AI57"/>
    <mergeCell ref="K53:M53"/>
    <mergeCell ref="N53:P53"/>
    <mergeCell ref="Q53:S53"/>
    <mergeCell ref="AZ65:BB65"/>
    <mergeCell ref="X66:Y66"/>
    <mergeCell ref="AG66:AH66"/>
    <mergeCell ref="AK66:AL66"/>
    <mergeCell ref="AT66:AU66"/>
    <mergeCell ref="T65:V65"/>
    <mergeCell ref="X65:Z65"/>
    <mergeCell ref="AA65:AC65"/>
    <mergeCell ref="AD65:AF65"/>
    <mergeCell ref="AG65:AI65"/>
    <mergeCell ref="AK65:AM65"/>
    <mergeCell ref="A64:A67"/>
    <mergeCell ref="W64:W67"/>
    <mergeCell ref="AJ64:AJ67"/>
    <mergeCell ref="AW64:AY67"/>
    <mergeCell ref="B65:D65"/>
    <mergeCell ref="E65:G65"/>
    <mergeCell ref="H65:J65"/>
    <mergeCell ref="K65:M65"/>
    <mergeCell ref="N65:P65"/>
    <mergeCell ref="Q65:S65"/>
    <mergeCell ref="AN65:AP65"/>
    <mergeCell ref="AQ65:AS65"/>
    <mergeCell ref="AT65:AV65"/>
    <mergeCell ref="A68:A71"/>
    <mergeCell ref="W68:W71"/>
    <mergeCell ref="AJ68:AJ71"/>
    <mergeCell ref="B69:D69"/>
    <mergeCell ref="E69:G69"/>
    <mergeCell ref="H69:J69"/>
    <mergeCell ref="K69:M69"/>
    <mergeCell ref="N69:P69"/>
    <mergeCell ref="Q69:S69"/>
    <mergeCell ref="T69:V69"/>
    <mergeCell ref="B71:C71"/>
    <mergeCell ref="E71:F71"/>
    <mergeCell ref="H71:I71"/>
    <mergeCell ref="K71:L71"/>
    <mergeCell ref="N71:O71"/>
    <mergeCell ref="AD70:AE70"/>
    <mergeCell ref="AG70:AH70"/>
    <mergeCell ref="B70:C70"/>
    <mergeCell ref="E70:F70"/>
    <mergeCell ref="H70:I70"/>
    <mergeCell ref="K70:L70"/>
    <mergeCell ref="N70:O70"/>
    <mergeCell ref="Q70:R70"/>
    <mergeCell ref="X69:Z69"/>
    <mergeCell ref="AA69:AC69"/>
    <mergeCell ref="AD69:AF69"/>
    <mergeCell ref="AG69:AI69"/>
    <mergeCell ref="Q71:R71"/>
    <mergeCell ref="E80:G81"/>
    <mergeCell ref="H80:J81"/>
    <mergeCell ref="K80:M81"/>
    <mergeCell ref="N80:P81"/>
    <mergeCell ref="AK69:AM69"/>
    <mergeCell ref="AN69:AP69"/>
    <mergeCell ref="AN70:AO70"/>
    <mergeCell ref="AQ70:AR70"/>
    <mergeCell ref="AT70:AU70"/>
    <mergeCell ref="AW70:AX70"/>
    <mergeCell ref="AZ70:BA70"/>
    <mergeCell ref="T70:U70"/>
    <mergeCell ref="X70:Y70"/>
    <mergeCell ref="AA70:AB70"/>
    <mergeCell ref="AK70:AL70"/>
    <mergeCell ref="AK71:AL71"/>
    <mergeCell ref="AN71:AO71"/>
    <mergeCell ref="AQ71:AR71"/>
    <mergeCell ref="AT71:AU71"/>
    <mergeCell ref="AW71:AX71"/>
    <mergeCell ref="AZ71:BA71"/>
    <mergeCell ref="T71:U71"/>
    <mergeCell ref="X71:Y71"/>
    <mergeCell ref="AA71:AB71"/>
    <mergeCell ref="AD71:AE71"/>
    <mergeCell ref="AG71:AH71"/>
    <mergeCell ref="AQ69:AS69"/>
    <mergeCell ref="AT69:AV69"/>
    <mergeCell ref="AW69:AY69"/>
    <mergeCell ref="AZ69:BB69"/>
    <mergeCell ref="AN72:AP72"/>
    <mergeCell ref="AQ72:AS72"/>
    <mergeCell ref="AT72:AV72"/>
    <mergeCell ref="AW72:AY72"/>
    <mergeCell ref="AZ72:BB72"/>
    <mergeCell ref="T72:V72"/>
    <mergeCell ref="X72:Z72"/>
    <mergeCell ref="AA72:AC72"/>
    <mergeCell ref="AD72:AF72"/>
    <mergeCell ref="AG72:AI72"/>
    <mergeCell ref="AK72:AM72"/>
    <mergeCell ref="B72:D72"/>
    <mergeCell ref="E72:G72"/>
    <mergeCell ref="H72:J72"/>
    <mergeCell ref="K72:M72"/>
    <mergeCell ref="N72:P72"/>
    <mergeCell ref="Q72:S72"/>
    <mergeCell ref="AT78:AV79"/>
    <mergeCell ref="AW78:AY79"/>
    <mergeCell ref="AZ78:BB79"/>
    <mergeCell ref="B76:D77"/>
    <mergeCell ref="AT95:AV96"/>
    <mergeCell ref="B93:D94"/>
    <mergeCell ref="E93:G94"/>
    <mergeCell ref="H93:J94"/>
    <mergeCell ref="K93:M94"/>
    <mergeCell ref="AT91:AV92"/>
    <mergeCell ref="Q91:S92"/>
    <mergeCell ref="T91:V92"/>
    <mergeCell ref="W91:W92"/>
    <mergeCell ref="X91:Z92"/>
    <mergeCell ref="AA91:AC92"/>
    <mergeCell ref="AD91:AF92"/>
    <mergeCell ref="AN93:AP94"/>
    <mergeCell ref="AQ93:AS94"/>
    <mergeCell ref="AT93:AV94"/>
    <mergeCell ref="N93:P94"/>
    <mergeCell ref="Q93:S94"/>
    <mergeCell ref="T93:V94"/>
    <mergeCell ref="W93:W94"/>
    <mergeCell ref="AG91:AI92"/>
    <mergeCell ref="AD93:AF94"/>
    <mergeCell ref="AA93:AC94"/>
    <mergeCell ref="X93:Z94"/>
    <mergeCell ref="N95:P96"/>
    <mergeCell ref="K95:M96"/>
    <mergeCell ref="H95:J96"/>
    <mergeCell ref="E95:G96"/>
    <mergeCell ref="B95:D96"/>
    <mergeCell ref="AD95:AF96"/>
    <mergeCell ref="AA95:AC96"/>
    <mergeCell ref="X95:Z96"/>
    <mergeCell ref="W95:W96"/>
    <mergeCell ref="AZ113:BB113"/>
    <mergeCell ref="B99:D99"/>
    <mergeCell ref="E99:G99"/>
    <mergeCell ref="H99:J99"/>
    <mergeCell ref="K99:M99"/>
    <mergeCell ref="N99:P99"/>
    <mergeCell ref="AK99:AM99"/>
    <mergeCell ref="AN99:AP99"/>
    <mergeCell ref="AQ99:AS99"/>
    <mergeCell ref="AT99:AV99"/>
    <mergeCell ref="AW99:AY99"/>
    <mergeCell ref="AZ99:BB99"/>
    <mergeCell ref="Q99:S99"/>
    <mergeCell ref="T99:V99"/>
    <mergeCell ref="X99:Z99"/>
    <mergeCell ref="AA99:AC99"/>
    <mergeCell ref="AD99:AF99"/>
    <mergeCell ref="AG99:AI99"/>
    <mergeCell ref="AK102:AM102"/>
    <mergeCell ref="AN101:AP101"/>
    <mergeCell ref="AQ101:AS101"/>
    <mergeCell ref="AT101:AV101"/>
    <mergeCell ref="AW101:AY101"/>
    <mergeCell ref="AZ101:BB101"/>
    <mergeCell ref="AG101:AI101"/>
    <mergeCell ref="AK101:AM101"/>
    <mergeCell ref="AD100:AF100"/>
    <mergeCell ref="AG100:AI100"/>
    <mergeCell ref="AK100:AM100"/>
    <mergeCell ref="AN100:AP100"/>
    <mergeCell ref="AQ100:AS100"/>
    <mergeCell ref="AT100:AV100"/>
    <mergeCell ref="AW100:AY100"/>
    <mergeCell ref="AZ100:BB100"/>
    <mergeCell ref="X118:Z118"/>
    <mergeCell ref="AW102:AY102"/>
    <mergeCell ref="AZ102:BB102"/>
    <mergeCell ref="AN102:AP102"/>
    <mergeCell ref="AQ102:AS102"/>
    <mergeCell ref="AQ112:AS112"/>
    <mergeCell ref="AT112:AV112"/>
    <mergeCell ref="AW112:AY112"/>
    <mergeCell ref="AZ112:BB112"/>
    <mergeCell ref="AN109:AP109"/>
    <mergeCell ref="AT102:AV102"/>
    <mergeCell ref="AK104:AM104"/>
    <mergeCell ref="AN104:AP104"/>
    <mergeCell ref="AQ104:AS104"/>
    <mergeCell ref="AT104:AV104"/>
    <mergeCell ref="AW113:AY113"/>
    <mergeCell ref="AG106:AI106"/>
    <mergeCell ref="AN113:AP113"/>
    <mergeCell ref="AQ109:AS109"/>
    <mergeCell ref="X116:Z116"/>
    <mergeCell ref="AD113:AF113"/>
    <mergeCell ref="AG113:AI113"/>
    <mergeCell ref="AK112:AM112"/>
    <mergeCell ref="AD117:AF117"/>
    <mergeCell ref="AG117:AI117"/>
    <mergeCell ref="AK116:AM116"/>
    <mergeCell ref="AK118:AM118"/>
    <mergeCell ref="AW110:AY110"/>
    <mergeCell ref="AZ110:BB110"/>
    <mergeCell ref="AG111:AI111"/>
    <mergeCell ref="AD111:AF111"/>
    <mergeCell ref="B110:D110"/>
    <mergeCell ref="E110:G110"/>
    <mergeCell ref="H110:J110"/>
    <mergeCell ref="K110:M110"/>
    <mergeCell ref="N110:P110"/>
    <mergeCell ref="Q102:S102"/>
    <mergeCell ref="T102:V102"/>
    <mergeCell ref="X102:Z102"/>
    <mergeCell ref="AA102:AC102"/>
    <mergeCell ref="AD102:AF102"/>
    <mergeCell ref="AG102:AI102"/>
    <mergeCell ref="T101:V101"/>
    <mergeCell ref="X101:Z101"/>
    <mergeCell ref="AA101:AC101"/>
    <mergeCell ref="AD101:AF101"/>
    <mergeCell ref="B101:D101"/>
    <mergeCell ref="E101:G101"/>
    <mergeCell ref="H101:J101"/>
    <mergeCell ref="K101:M101"/>
    <mergeCell ref="N101:P101"/>
    <mergeCell ref="Q101:S101"/>
    <mergeCell ref="AZ109:BB109"/>
    <mergeCell ref="T109:V109"/>
    <mergeCell ref="X109:Z109"/>
    <mergeCell ref="AA109:AC109"/>
    <mergeCell ref="AD109:AF109"/>
    <mergeCell ref="AG109:AI109"/>
    <mergeCell ref="AK109:AM109"/>
    <mergeCell ref="N113:P113"/>
    <mergeCell ref="N112:P112"/>
    <mergeCell ref="AG115:AI115"/>
    <mergeCell ref="AK115:AM115"/>
    <mergeCell ref="AN115:AP115"/>
    <mergeCell ref="AQ115:AS115"/>
    <mergeCell ref="AT115:AV115"/>
    <mergeCell ref="AW115:AY115"/>
    <mergeCell ref="AZ115:BB115"/>
    <mergeCell ref="Q115:S115"/>
    <mergeCell ref="AZ111:BB111"/>
    <mergeCell ref="AD112:AF112"/>
    <mergeCell ref="AK113:AM113"/>
    <mergeCell ref="AT109:AV109"/>
    <mergeCell ref="AQ113:AS113"/>
    <mergeCell ref="T113:V113"/>
    <mergeCell ref="Q112:S112"/>
    <mergeCell ref="Q113:S113"/>
    <mergeCell ref="T112:V112"/>
    <mergeCell ref="X112:Z112"/>
    <mergeCell ref="X113:Z113"/>
    <mergeCell ref="AA112:AC112"/>
    <mergeCell ref="AT113:AV113"/>
    <mergeCell ref="AN112:AP112"/>
    <mergeCell ref="AN110:AP110"/>
    <mergeCell ref="Q119:S119"/>
    <mergeCell ref="X119:Z119"/>
    <mergeCell ref="AA119:AC119"/>
    <mergeCell ref="AD119:AF119"/>
    <mergeCell ref="AG119:AI119"/>
    <mergeCell ref="B117:D117"/>
    <mergeCell ref="E117:G117"/>
    <mergeCell ref="N119:P119"/>
    <mergeCell ref="H117:J117"/>
    <mergeCell ref="K117:M117"/>
    <mergeCell ref="AD115:AF115"/>
    <mergeCell ref="B118:D118"/>
    <mergeCell ref="AD116:AF116"/>
    <mergeCell ref="B116:D116"/>
    <mergeCell ref="E116:G116"/>
    <mergeCell ref="H116:J116"/>
    <mergeCell ref="AW109:AY109"/>
    <mergeCell ref="H115:J115"/>
    <mergeCell ref="K115:M115"/>
    <mergeCell ref="B112:D112"/>
    <mergeCell ref="B113:D113"/>
    <mergeCell ref="K112:M112"/>
    <mergeCell ref="K113:M113"/>
    <mergeCell ref="E112:G112"/>
    <mergeCell ref="H112:J112"/>
    <mergeCell ref="E113:G113"/>
    <mergeCell ref="H113:J113"/>
    <mergeCell ref="AG112:AI112"/>
    <mergeCell ref="AA113:AC113"/>
    <mergeCell ref="T115:V115"/>
    <mergeCell ref="X115:Z115"/>
    <mergeCell ref="AA115:AC115"/>
    <mergeCell ref="AQ118:AS118"/>
    <mergeCell ref="AT118:AV118"/>
    <mergeCell ref="AW118:AY118"/>
    <mergeCell ref="AZ118:BB118"/>
    <mergeCell ref="AN119:AP119"/>
    <mergeCell ref="AQ119:AS119"/>
    <mergeCell ref="AT119:AV119"/>
    <mergeCell ref="AW119:AY119"/>
    <mergeCell ref="AZ119:BB119"/>
    <mergeCell ref="AK117:AM117"/>
    <mergeCell ref="AN117:AP117"/>
    <mergeCell ref="AQ117:AS117"/>
    <mergeCell ref="AT117:AV117"/>
    <mergeCell ref="AW117:AY117"/>
    <mergeCell ref="AZ117:BB117"/>
    <mergeCell ref="AK119:AM119"/>
    <mergeCell ref="AN116:AP116"/>
    <mergeCell ref="AQ116:AS116"/>
    <mergeCell ref="B119:D119"/>
    <mergeCell ref="E119:G119"/>
    <mergeCell ref="H119:J119"/>
    <mergeCell ref="K119:M119"/>
    <mergeCell ref="T119:V119"/>
    <mergeCell ref="B100:D100"/>
    <mergeCell ref="E100:G100"/>
    <mergeCell ref="H100:J100"/>
    <mergeCell ref="K100:M100"/>
    <mergeCell ref="N100:P100"/>
    <mergeCell ref="Q100:S100"/>
    <mergeCell ref="T100:V100"/>
    <mergeCell ref="X100:Z100"/>
    <mergeCell ref="AA100:AC100"/>
    <mergeCell ref="B109:D109"/>
    <mergeCell ref="E109:G109"/>
    <mergeCell ref="H109:J109"/>
    <mergeCell ref="K109:M109"/>
    <mergeCell ref="N109:P109"/>
    <mergeCell ref="Q109:S109"/>
    <mergeCell ref="AA118:AC118"/>
    <mergeCell ref="N115:P115"/>
    <mergeCell ref="N116:P116"/>
    <mergeCell ref="B115:D115"/>
    <mergeCell ref="E115:G115"/>
    <mergeCell ref="B111:D111"/>
    <mergeCell ref="E111:G111"/>
    <mergeCell ref="H111:J111"/>
    <mergeCell ref="K111:M111"/>
    <mergeCell ref="N111:P111"/>
    <mergeCell ref="Q111:S111"/>
    <mergeCell ref="T111:V111"/>
    <mergeCell ref="AA116:AC116"/>
    <mergeCell ref="B102:D102"/>
    <mergeCell ref="E102:G102"/>
    <mergeCell ref="H102:J102"/>
    <mergeCell ref="K102:M102"/>
    <mergeCell ref="N102:P102"/>
    <mergeCell ref="E118:G118"/>
    <mergeCell ref="H118:J118"/>
    <mergeCell ref="K118:M118"/>
    <mergeCell ref="Q110:S110"/>
    <mergeCell ref="T110:V110"/>
    <mergeCell ref="X110:Z110"/>
    <mergeCell ref="AA110:AC110"/>
    <mergeCell ref="N117:P117"/>
    <mergeCell ref="Q117:S117"/>
    <mergeCell ref="T117:V117"/>
    <mergeCell ref="X117:Z117"/>
    <mergeCell ref="AA117:AC117"/>
    <mergeCell ref="K116:M116"/>
    <mergeCell ref="X111:Z111"/>
    <mergeCell ref="AA111:AC111"/>
    <mergeCell ref="N118:P118"/>
    <mergeCell ref="Q116:S116"/>
    <mergeCell ref="T116:V116"/>
    <mergeCell ref="Q118:S118"/>
    <mergeCell ref="T118:V118"/>
    <mergeCell ref="B106:D106"/>
    <mergeCell ref="E106:G106"/>
    <mergeCell ref="H106:J106"/>
    <mergeCell ref="K106:M106"/>
    <mergeCell ref="AK111:AM111"/>
    <mergeCell ref="AN111:AP111"/>
    <mergeCell ref="AQ111:AS111"/>
    <mergeCell ref="AT111:AV111"/>
    <mergeCell ref="AW111:AY111"/>
    <mergeCell ref="AD110:AF110"/>
    <mergeCell ref="AG110:AI110"/>
    <mergeCell ref="AK110:AM110"/>
    <mergeCell ref="AQ110:AS110"/>
    <mergeCell ref="AT110:AV110"/>
    <mergeCell ref="AG124:AI124"/>
    <mergeCell ref="AK124:AM124"/>
    <mergeCell ref="AN124:AP124"/>
    <mergeCell ref="AQ124:AS124"/>
    <mergeCell ref="AT124:AV124"/>
    <mergeCell ref="AW124:AY124"/>
    <mergeCell ref="AZ124:BB124"/>
    <mergeCell ref="AD121:AF121"/>
    <mergeCell ref="AG121:AI121"/>
    <mergeCell ref="AK121:AM121"/>
    <mergeCell ref="AN121:AP121"/>
    <mergeCell ref="AQ121:AS121"/>
    <mergeCell ref="AT121:AV121"/>
    <mergeCell ref="AW121:AY121"/>
    <mergeCell ref="AZ121:BB121"/>
    <mergeCell ref="AG116:AI116"/>
    <mergeCell ref="AD118:AF118"/>
    <mergeCell ref="AG118:AI118"/>
    <mergeCell ref="AT116:AV116"/>
    <mergeCell ref="AW116:AY116"/>
    <mergeCell ref="AZ116:BB116"/>
    <mergeCell ref="AN118:AP118"/>
    <mergeCell ref="B122:D122"/>
    <mergeCell ref="E122:G122"/>
    <mergeCell ref="H122:J122"/>
    <mergeCell ref="K122:M122"/>
    <mergeCell ref="N122:P122"/>
    <mergeCell ref="Q122:S122"/>
    <mergeCell ref="T122:V122"/>
    <mergeCell ref="X122:Z122"/>
    <mergeCell ref="AA122:AC122"/>
    <mergeCell ref="AD122:AF122"/>
    <mergeCell ref="AG122:AI122"/>
    <mergeCell ref="AK122:AM122"/>
    <mergeCell ref="AN122:AP122"/>
    <mergeCell ref="AQ122:AS122"/>
    <mergeCell ref="AT122:AV122"/>
    <mergeCell ref="AW122:AY122"/>
    <mergeCell ref="B121:D121"/>
    <mergeCell ref="E121:G121"/>
    <mergeCell ref="H121:J121"/>
    <mergeCell ref="K121:M121"/>
    <mergeCell ref="N121:P121"/>
    <mergeCell ref="Q121:S121"/>
    <mergeCell ref="T121:V121"/>
    <mergeCell ref="X121:Z121"/>
    <mergeCell ref="AA121:AC121"/>
    <mergeCell ref="AZ125:BB125"/>
    <mergeCell ref="B127:D127"/>
    <mergeCell ref="E127:G127"/>
    <mergeCell ref="H127:J127"/>
    <mergeCell ref="B124:D124"/>
    <mergeCell ref="E124:G124"/>
    <mergeCell ref="H124:J124"/>
    <mergeCell ref="K124:M124"/>
    <mergeCell ref="N124:P124"/>
    <mergeCell ref="Q124:S124"/>
    <mergeCell ref="T124:V124"/>
    <mergeCell ref="X124:Z124"/>
    <mergeCell ref="AA124:AC124"/>
    <mergeCell ref="AZ122:BB122"/>
    <mergeCell ref="B123:D123"/>
    <mergeCell ref="E123:G123"/>
    <mergeCell ref="H123:J123"/>
    <mergeCell ref="K123:M123"/>
    <mergeCell ref="N123:P123"/>
    <mergeCell ref="Q123:S123"/>
    <mergeCell ref="T123:V123"/>
    <mergeCell ref="X123:Z123"/>
    <mergeCell ref="AA123:AC123"/>
    <mergeCell ref="AD123:AF123"/>
    <mergeCell ref="AG123:AI123"/>
    <mergeCell ref="AK123:AM123"/>
    <mergeCell ref="AN123:AP123"/>
    <mergeCell ref="AQ123:AS123"/>
    <mergeCell ref="AT123:AV123"/>
    <mergeCell ref="AW123:AY123"/>
    <mergeCell ref="AZ123:BB123"/>
    <mergeCell ref="AD124:AF124"/>
    <mergeCell ref="B125:D125"/>
    <mergeCell ref="E125:G125"/>
    <mergeCell ref="H125:J125"/>
    <mergeCell ref="K125:M125"/>
    <mergeCell ref="N125:P125"/>
    <mergeCell ref="Q125:S125"/>
    <mergeCell ref="T125:V125"/>
    <mergeCell ref="X125:Z125"/>
    <mergeCell ref="AA125:AC125"/>
    <mergeCell ref="AD125:AF125"/>
    <mergeCell ref="AG125:AI125"/>
    <mergeCell ref="AK125:AM125"/>
    <mergeCell ref="AN125:AP125"/>
    <mergeCell ref="AQ125:AS125"/>
    <mergeCell ref="AT125:AV125"/>
    <mergeCell ref="AW125:AY125"/>
    <mergeCell ref="B128:D128"/>
    <mergeCell ref="E128:G128"/>
    <mergeCell ref="H128:J128"/>
    <mergeCell ref="K128:M128"/>
    <mergeCell ref="N128:P128"/>
    <mergeCell ref="Q128:S128"/>
    <mergeCell ref="T128:V128"/>
    <mergeCell ref="X128:Z128"/>
    <mergeCell ref="AA128:AC128"/>
    <mergeCell ref="AZ129:BB129"/>
    <mergeCell ref="B130:D130"/>
    <mergeCell ref="E130:G130"/>
    <mergeCell ref="H130:J130"/>
    <mergeCell ref="K127:M127"/>
    <mergeCell ref="N127:P127"/>
    <mergeCell ref="Q127:S127"/>
    <mergeCell ref="T127:V127"/>
    <mergeCell ref="X127:Z127"/>
    <mergeCell ref="AA127:AC127"/>
    <mergeCell ref="AD127:AF127"/>
    <mergeCell ref="AG127:AI127"/>
    <mergeCell ref="AK127:AM127"/>
    <mergeCell ref="AN127:AP127"/>
    <mergeCell ref="AQ127:AS127"/>
    <mergeCell ref="AT127:AV127"/>
    <mergeCell ref="AW127:AY127"/>
    <mergeCell ref="AZ127:BB127"/>
    <mergeCell ref="AD128:AF128"/>
    <mergeCell ref="AG128:AI128"/>
    <mergeCell ref="AK128:AM128"/>
    <mergeCell ref="AN128:AP128"/>
    <mergeCell ref="AQ128:AS128"/>
    <mergeCell ref="AT128:AV128"/>
    <mergeCell ref="AW128:AY128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X129:Z129"/>
    <mergeCell ref="AA129:AC129"/>
    <mergeCell ref="AD129:AF129"/>
    <mergeCell ref="AG129:AI129"/>
    <mergeCell ref="AK129:AM129"/>
    <mergeCell ref="AN129:AP129"/>
    <mergeCell ref="AQ129:AS129"/>
    <mergeCell ref="AT129:AV129"/>
    <mergeCell ref="AW129:AY129"/>
    <mergeCell ref="B131:D131"/>
    <mergeCell ref="E131:G131"/>
    <mergeCell ref="H131:J131"/>
    <mergeCell ref="K131:M131"/>
    <mergeCell ref="N131:P131"/>
    <mergeCell ref="Q131:S131"/>
    <mergeCell ref="T131:V131"/>
    <mergeCell ref="X131:Z131"/>
    <mergeCell ref="AA131:AC131"/>
    <mergeCell ref="AZ133:BB133"/>
    <mergeCell ref="B134:D134"/>
    <mergeCell ref="E134:G134"/>
    <mergeCell ref="H134:J134"/>
    <mergeCell ref="K130:M130"/>
    <mergeCell ref="N130:P130"/>
    <mergeCell ref="Q130:S130"/>
    <mergeCell ref="T130:V130"/>
    <mergeCell ref="X130:Z130"/>
    <mergeCell ref="AA130:AC130"/>
    <mergeCell ref="AD130:AF130"/>
    <mergeCell ref="AG130:AI130"/>
    <mergeCell ref="AK130:AM130"/>
    <mergeCell ref="AN130:AP130"/>
    <mergeCell ref="AQ130:AS130"/>
    <mergeCell ref="AT130:AV130"/>
    <mergeCell ref="AW130:AY130"/>
    <mergeCell ref="AZ130:BB130"/>
    <mergeCell ref="AD131:AF131"/>
    <mergeCell ref="AG131:AI131"/>
    <mergeCell ref="AK131:AM131"/>
    <mergeCell ref="AN131:AP131"/>
    <mergeCell ref="AQ131:AS131"/>
    <mergeCell ref="AT131:AV131"/>
    <mergeCell ref="AW131:AY131"/>
    <mergeCell ref="AZ131:BB131"/>
    <mergeCell ref="B133:D133"/>
    <mergeCell ref="E133:G133"/>
    <mergeCell ref="H133:J133"/>
    <mergeCell ref="K133:M133"/>
    <mergeCell ref="N133:P133"/>
    <mergeCell ref="Q133:S133"/>
    <mergeCell ref="T133:V133"/>
    <mergeCell ref="X133:Z133"/>
    <mergeCell ref="AA133:AC133"/>
    <mergeCell ref="AD133:AF133"/>
    <mergeCell ref="AG133:AI133"/>
    <mergeCell ref="AK133:AM133"/>
    <mergeCell ref="AN133:AP133"/>
    <mergeCell ref="AQ133:AS133"/>
    <mergeCell ref="AT133:AV133"/>
    <mergeCell ref="AW133:AY133"/>
    <mergeCell ref="B135:D135"/>
    <mergeCell ref="E135:G135"/>
    <mergeCell ref="H135:J135"/>
    <mergeCell ref="K135:M135"/>
    <mergeCell ref="N135:P135"/>
    <mergeCell ref="Q135:S135"/>
    <mergeCell ref="T135:V135"/>
    <mergeCell ref="X135:Z135"/>
    <mergeCell ref="AA135:AC135"/>
    <mergeCell ref="AZ136:BB136"/>
    <mergeCell ref="B137:D137"/>
    <mergeCell ref="E137:G137"/>
    <mergeCell ref="H137:J137"/>
    <mergeCell ref="K134:M134"/>
    <mergeCell ref="N134:P134"/>
    <mergeCell ref="Q134:S134"/>
    <mergeCell ref="T134:V134"/>
    <mergeCell ref="X134:Z134"/>
    <mergeCell ref="AA134:AC134"/>
    <mergeCell ref="AD134:AF134"/>
    <mergeCell ref="AG134:AI134"/>
    <mergeCell ref="AK134:AM134"/>
    <mergeCell ref="AN134:AP134"/>
    <mergeCell ref="AQ134:AS134"/>
    <mergeCell ref="AT134:AV134"/>
    <mergeCell ref="AW134:AY134"/>
    <mergeCell ref="AZ134:BB134"/>
    <mergeCell ref="AD135:AF135"/>
    <mergeCell ref="AG135:AI135"/>
    <mergeCell ref="AK135:AM135"/>
    <mergeCell ref="AN135:AP135"/>
    <mergeCell ref="AQ135:AS135"/>
    <mergeCell ref="AT135:AV135"/>
    <mergeCell ref="AW135:AY135"/>
    <mergeCell ref="AZ135:BB135"/>
    <mergeCell ref="B136:D136"/>
    <mergeCell ref="E136:G136"/>
    <mergeCell ref="H136:J136"/>
    <mergeCell ref="K136:M136"/>
    <mergeCell ref="N136:P136"/>
    <mergeCell ref="Q136:S136"/>
    <mergeCell ref="T136:V136"/>
    <mergeCell ref="X136:Z136"/>
    <mergeCell ref="AA136:AC136"/>
    <mergeCell ref="AD136:AF136"/>
    <mergeCell ref="AG136:AI136"/>
    <mergeCell ref="AK136:AM136"/>
    <mergeCell ref="AN136:AP136"/>
    <mergeCell ref="AQ136:AS136"/>
    <mergeCell ref="AT136:AV136"/>
    <mergeCell ref="AW136:AY136"/>
    <mergeCell ref="B139:D139"/>
    <mergeCell ref="E139:G139"/>
    <mergeCell ref="H139:J139"/>
    <mergeCell ref="K139:M139"/>
    <mergeCell ref="N139:P139"/>
    <mergeCell ref="Q139:S139"/>
    <mergeCell ref="T139:V139"/>
    <mergeCell ref="X139:Z139"/>
    <mergeCell ref="AA139:AC139"/>
    <mergeCell ref="AZ140:BB140"/>
    <mergeCell ref="B141:D141"/>
    <mergeCell ref="E141:G141"/>
    <mergeCell ref="H141:J141"/>
    <mergeCell ref="K137:M137"/>
    <mergeCell ref="N137:P137"/>
    <mergeCell ref="Q137:S137"/>
    <mergeCell ref="T137:V137"/>
    <mergeCell ref="X137:Z137"/>
    <mergeCell ref="AA137:AC137"/>
    <mergeCell ref="AD137:AF137"/>
    <mergeCell ref="AG137:AI137"/>
    <mergeCell ref="AK137:AM137"/>
    <mergeCell ref="AN137:AP137"/>
    <mergeCell ref="AQ137:AS137"/>
    <mergeCell ref="AT137:AV137"/>
    <mergeCell ref="AW137:AY137"/>
    <mergeCell ref="AZ137:BB137"/>
    <mergeCell ref="AD139:AF139"/>
    <mergeCell ref="AG139:AI139"/>
    <mergeCell ref="AK139:AM139"/>
    <mergeCell ref="AN139:AP139"/>
    <mergeCell ref="AQ139:AS139"/>
    <mergeCell ref="AT139:AV139"/>
    <mergeCell ref="AW139:AY139"/>
    <mergeCell ref="AZ139:BB139"/>
    <mergeCell ref="B140:D140"/>
    <mergeCell ref="E140:G140"/>
    <mergeCell ref="H140:J140"/>
    <mergeCell ref="K140:M140"/>
    <mergeCell ref="N140:P140"/>
    <mergeCell ref="Q140:S140"/>
    <mergeCell ref="T140:V140"/>
    <mergeCell ref="X140:Z140"/>
    <mergeCell ref="AA140:AC140"/>
    <mergeCell ref="AD140:AF140"/>
    <mergeCell ref="AG140:AI140"/>
    <mergeCell ref="AK140:AM140"/>
    <mergeCell ref="AN140:AP140"/>
    <mergeCell ref="AQ140:AS140"/>
    <mergeCell ref="AT140:AV140"/>
    <mergeCell ref="AW140:AY140"/>
    <mergeCell ref="B142:D142"/>
    <mergeCell ref="E142:G142"/>
    <mergeCell ref="H142:J142"/>
    <mergeCell ref="K142:M142"/>
    <mergeCell ref="N142:P142"/>
    <mergeCell ref="Q142:S142"/>
    <mergeCell ref="T142:V142"/>
    <mergeCell ref="X142:Z142"/>
    <mergeCell ref="AA142:AC142"/>
    <mergeCell ref="K141:M141"/>
    <mergeCell ref="N141:P141"/>
    <mergeCell ref="Q141:S141"/>
    <mergeCell ref="T141:V141"/>
    <mergeCell ref="X141:Z141"/>
    <mergeCell ref="AA141:AC141"/>
    <mergeCell ref="AD141:AF141"/>
    <mergeCell ref="AG141:AI141"/>
    <mergeCell ref="AK141:AM141"/>
    <mergeCell ref="AN141:AP141"/>
    <mergeCell ref="AQ141:AS141"/>
    <mergeCell ref="AT141:AV141"/>
    <mergeCell ref="AW141:AY141"/>
    <mergeCell ref="AZ141:BB141"/>
    <mergeCell ref="AD142:AF142"/>
    <mergeCell ref="AG142:AI142"/>
    <mergeCell ref="AK142:AM142"/>
    <mergeCell ref="AN142:AP142"/>
    <mergeCell ref="AQ142:AS142"/>
    <mergeCell ref="AT142:AV142"/>
    <mergeCell ref="AW142:AY142"/>
    <mergeCell ref="AZ142:BB142"/>
    <mergeCell ref="AZ146:BB146"/>
    <mergeCell ref="B143:D143"/>
    <mergeCell ref="E143:G143"/>
    <mergeCell ref="H143:J143"/>
    <mergeCell ref="K143:M143"/>
    <mergeCell ref="N143:P143"/>
    <mergeCell ref="Q143:S143"/>
    <mergeCell ref="T143:V143"/>
    <mergeCell ref="X143:Z143"/>
    <mergeCell ref="AA143:AC143"/>
    <mergeCell ref="AD143:AF143"/>
    <mergeCell ref="AG143:AI143"/>
    <mergeCell ref="AK143:AM143"/>
    <mergeCell ref="AN143:AP143"/>
    <mergeCell ref="AQ143:AS143"/>
    <mergeCell ref="AT143:AV143"/>
    <mergeCell ref="AW143:AY143"/>
    <mergeCell ref="AZ143:BB143"/>
    <mergeCell ref="B145:D145"/>
    <mergeCell ref="E145:G145"/>
    <mergeCell ref="H145:J145"/>
    <mergeCell ref="K145:M145"/>
    <mergeCell ref="N145:P145"/>
    <mergeCell ref="Q145:S145"/>
    <mergeCell ref="T145:V145"/>
    <mergeCell ref="X145:Z145"/>
    <mergeCell ref="AA145:AC145"/>
    <mergeCell ref="AD145:AF145"/>
    <mergeCell ref="AG145:AI145"/>
    <mergeCell ref="AK145:AM145"/>
    <mergeCell ref="AN145:AP145"/>
    <mergeCell ref="AQ145:AS145"/>
    <mergeCell ref="AT145:AV145"/>
    <mergeCell ref="AW145:AY145"/>
    <mergeCell ref="AZ145:BB145"/>
    <mergeCell ref="K147:M147"/>
    <mergeCell ref="N147:P147"/>
    <mergeCell ref="Q147:S147"/>
    <mergeCell ref="T147:V147"/>
    <mergeCell ref="X147:Z147"/>
    <mergeCell ref="AA147:AC147"/>
    <mergeCell ref="AD147:AF147"/>
    <mergeCell ref="AG147:AI147"/>
    <mergeCell ref="AK147:AM147"/>
    <mergeCell ref="AN147:AP147"/>
    <mergeCell ref="AQ147:AS147"/>
    <mergeCell ref="AT147:AV147"/>
    <mergeCell ref="AW147:AY147"/>
    <mergeCell ref="AZ147:BB147"/>
    <mergeCell ref="B146:D146"/>
    <mergeCell ref="E146:G146"/>
    <mergeCell ref="H146:J146"/>
    <mergeCell ref="K146:M146"/>
    <mergeCell ref="N146:P146"/>
    <mergeCell ref="Q146:S146"/>
    <mergeCell ref="T146:V146"/>
    <mergeCell ref="X146:Z146"/>
    <mergeCell ref="AA146:AC146"/>
    <mergeCell ref="AD146:AF146"/>
    <mergeCell ref="AG146:AI146"/>
    <mergeCell ref="AK146:AM146"/>
    <mergeCell ref="AN146:AP146"/>
    <mergeCell ref="AQ146:AS146"/>
    <mergeCell ref="AT146:AV146"/>
    <mergeCell ref="AW146:AY146"/>
    <mergeCell ref="T149:V149"/>
    <mergeCell ref="X149:Z149"/>
    <mergeCell ref="AA149:AC149"/>
    <mergeCell ref="B148:D148"/>
    <mergeCell ref="E148:G148"/>
    <mergeCell ref="H148:J148"/>
    <mergeCell ref="K148:M148"/>
    <mergeCell ref="N148:P148"/>
    <mergeCell ref="Q148:S148"/>
    <mergeCell ref="T148:V148"/>
    <mergeCell ref="X148:Z148"/>
    <mergeCell ref="AA148:AC148"/>
    <mergeCell ref="AD148:AF148"/>
    <mergeCell ref="AG148:AI148"/>
    <mergeCell ref="AK148:AM148"/>
    <mergeCell ref="AN148:AP148"/>
    <mergeCell ref="AQ148:AS148"/>
    <mergeCell ref="AT148:AV148"/>
    <mergeCell ref="AW148:AY148"/>
    <mergeCell ref="AZ148:BB148"/>
    <mergeCell ref="AD149:AF149"/>
    <mergeCell ref="AG149:AI149"/>
    <mergeCell ref="AK149:AM149"/>
    <mergeCell ref="AN149:AP149"/>
    <mergeCell ref="AQ149:AS149"/>
    <mergeCell ref="AT149:AV149"/>
    <mergeCell ref="AW149:AY149"/>
    <mergeCell ref="AZ149:BB149"/>
    <mergeCell ref="B147:D147"/>
    <mergeCell ref="E147:G147"/>
    <mergeCell ref="H147:J147"/>
    <mergeCell ref="H76:J77"/>
    <mergeCell ref="K76:M77"/>
    <mergeCell ref="N76:P77"/>
    <mergeCell ref="Q76:S77"/>
    <mergeCell ref="T76:V77"/>
    <mergeCell ref="W76:W77"/>
    <mergeCell ref="X76:Z77"/>
    <mergeCell ref="AA76:AC77"/>
    <mergeCell ref="AD76:AF77"/>
    <mergeCell ref="AG76:AI77"/>
    <mergeCell ref="AJ76:AJ77"/>
    <mergeCell ref="AK76:AM77"/>
    <mergeCell ref="AN76:AP77"/>
    <mergeCell ref="AQ76:AS77"/>
    <mergeCell ref="B149:D149"/>
    <mergeCell ref="E149:G149"/>
    <mergeCell ref="H149:J149"/>
    <mergeCell ref="K149:M149"/>
    <mergeCell ref="N149:P149"/>
    <mergeCell ref="AQ80:AS81"/>
    <mergeCell ref="B104:D104"/>
    <mergeCell ref="E104:G104"/>
    <mergeCell ref="H104:J104"/>
    <mergeCell ref="K104:M104"/>
    <mergeCell ref="N104:P104"/>
    <mergeCell ref="Q104:S104"/>
    <mergeCell ref="T104:V104"/>
    <mergeCell ref="X104:Z104"/>
    <mergeCell ref="AA104:AC104"/>
    <mergeCell ref="AD104:AF104"/>
    <mergeCell ref="AG104:AI104"/>
    <mergeCell ref="Q149:S149"/>
    <mergeCell ref="AT80:AV81"/>
    <mergeCell ref="AW80:AY81"/>
    <mergeCell ref="AW104:AY104"/>
    <mergeCell ref="AK106:AM106"/>
    <mergeCell ref="AN106:AP106"/>
    <mergeCell ref="AQ106:AS106"/>
    <mergeCell ref="AT106:AV106"/>
    <mergeCell ref="AW106:AY106"/>
    <mergeCell ref="B98:D98"/>
    <mergeCell ref="E98:G98"/>
    <mergeCell ref="H98:J98"/>
    <mergeCell ref="K98:M98"/>
    <mergeCell ref="N98:P98"/>
    <mergeCell ref="Q98:S98"/>
    <mergeCell ref="T98:V98"/>
    <mergeCell ref="X98:Z98"/>
    <mergeCell ref="AA98:AC98"/>
    <mergeCell ref="Q80:S81"/>
    <mergeCell ref="T80:V81"/>
    <mergeCell ref="W80:W81"/>
    <mergeCell ref="X80:Z81"/>
    <mergeCell ref="AT76:AV77"/>
    <mergeCell ref="AW76:AY77"/>
    <mergeCell ref="AZ76:BB77"/>
    <mergeCell ref="B78:D79"/>
    <mergeCell ref="E78:G79"/>
    <mergeCell ref="H78:J79"/>
    <mergeCell ref="K78:M79"/>
    <mergeCell ref="N78:P79"/>
    <mergeCell ref="Q78:S79"/>
    <mergeCell ref="T78:V79"/>
    <mergeCell ref="W78:W79"/>
    <mergeCell ref="X78:Z79"/>
    <mergeCell ref="AA78:AC79"/>
    <mergeCell ref="AD78:AF79"/>
    <mergeCell ref="AG78:AI79"/>
    <mergeCell ref="AJ78:AJ79"/>
    <mergeCell ref="AK78:AM79"/>
    <mergeCell ref="AN78:AP79"/>
    <mergeCell ref="AQ78:AS79"/>
    <mergeCell ref="E76:G77"/>
    <mergeCell ref="AA80:AC81"/>
    <mergeCell ref="AD80:AF81"/>
    <mergeCell ref="AG80:AI81"/>
    <mergeCell ref="AJ80:AJ81"/>
    <mergeCell ref="AK80:AM81"/>
    <mergeCell ref="AN80:AP81"/>
    <mergeCell ref="AZ80:BB81"/>
    <mergeCell ref="B80:D81"/>
    <mergeCell ref="AZ104:BB104"/>
    <mergeCell ref="B105:D105"/>
    <mergeCell ref="E105:G105"/>
    <mergeCell ref="H105:J105"/>
    <mergeCell ref="K105:M105"/>
    <mergeCell ref="N105:P105"/>
    <mergeCell ref="Q105:S105"/>
    <mergeCell ref="T105:V105"/>
    <mergeCell ref="X105:Z105"/>
    <mergeCell ref="AA105:AC105"/>
    <mergeCell ref="AD105:AF105"/>
    <mergeCell ref="AG105:AI105"/>
    <mergeCell ref="AK105:AM105"/>
    <mergeCell ref="AN105:AP105"/>
    <mergeCell ref="AQ105:AS105"/>
    <mergeCell ref="AT105:AV105"/>
    <mergeCell ref="AW105:AY105"/>
    <mergeCell ref="AZ105:BB105"/>
    <mergeCell ref="AD98:AF98"/>
    <mergeCell ref="AG98:AI98"/>
    <mergeCell ref="AK98:AM98"/>
    <mergeCell ref="AN98:AP98"/>
    <mergeCell ref="AQ98:AS98"/>
    <mergeCell ref="AT98:AV98"/>
    <mergeCell ref="AW98:AY98"/>
    <mergeCell ref="AZ98:BB98"/>
    <mergeCell ref="AZ106:BB106"/>
    <mergeCell ref="B107:D107"/>
    <mergeCell ref="E107:G107"/>
    <mergeCell ref="H107:J107"/>
    <mergeCell ref="K107:M107"/>
    <mergeCell ref="N107:P107"/>
    <mergeCell ref="Q107:S107"/>
    <mergeCell ref="T107:V107"/>
    <mergeCell ref="X107:Z107"/>
    <mergeCell ref="AA107:AC107"/>
    <mergeCell ref="AD107:AF107"/>
    <mergeCell ref="AG107:AI107"/>
    <mergeCell ref="AK107:AM107"/>
    <mergeCell ref="AN107:AP107"/>
    <mergeCell ref="AQ107:AS107"/>
    <mergeCell ref="AT107:AV107"/>
    <mergeCell ref="AW107:AY107"/>
    <mergeCell ref="AZ107:BB107"/>
    <mergeCell ref="N106:P106"/>
    <mergeCell ref="Q106:S106"/>
    <mergeCell ref="T106:V106"/>
    <mergeCell ref="X106:Z106"/>
    <mergeCell ref="AA106:AC106"/>
    <mergeCell ref="AD106:AF106"/>
    <mergeCell ref="B151:D151"/>
    <mergeCell ref="E151:G151"/>
    <mergeCell ref="H151:J151"/>
    <mergeCell ref="K151:M151"/>
    <mergeCell ref="N151:P151"/>
    <mergeCell ref="Q151:S151"/>
    <mergeCell ref="T151:V151"/>
    <mergeCell ref="X151:Z151"/>
    <mergeCell ref="AA151:AC151"/>
    <mergeCell ref="AD151:AF151"/>
    <mergeCell ref="AG151:AI151"/>
    <mergeCell ref="AK151:AM151"/>
    <mergeCell ref="AN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X152:Z152"/>
    <mergeCell ref="AA152:AC152"/>
    <mergeCell ref="AD152:AF152"/>
    <mergeCell ref="AG152:AI152"/>
    <mergeCell ref="AK152:AM152"/>
    <mergeCell ref="AN152:AP152"/>
    <mergeCell ref="AQ152:AS152"/>
    <mergeCell ref="AT152:AV152"/>
    <mergeCell ref="AW152:AY152"/>
    <mergeCell ref="AZ152:BB152"/>
    <mergeCell ref="B153:D153"/>
    <mergeCell ref="E153:G153"/>
    <mergeCell ref="H153:J153"/>
    <mergeCell ref="K153:M153"/>
    <mergeCell ref="N153:P153"/>
    <mergeCell ref="Q153:S153"/>
    <mergeCell ref="T153:V153"/>
    <mergeCell ref="X153:Z153"/>
    <mergeCell ref="AA153:AC153"/>
    <mergeCell ref="AD153:AF153"/>
    <mergeCell ref="AG153:AI153"/>
    <mergeCell ref="AK153:AM153"/>
    <mergeCell ref="AN153:AP153"/>
    <mergeCell ref="AQ153:AS153"/>
    <mergeCell ref="AT153:AV153"/>
    <mergeCell ref="AW153:AY153"/>
    <mergeCell ref="AZ153:BB153"/>
    <mergeCell ref="B154:D154"/>
    <mergeCell ref="E154:G154"/>
    <mergeCell ref="H154:J154"/>
    <mergeCell ref="K154:M154"/>
    <mergeCell ref="N154:P154"/>
    <mergeCell ref="Q154:S154"/>
    <mergeCell ref="T154:V154"/>
    <mergeCell ref="X154:Z154"/>
    <mergeCell ref="AA154:AC154"/>
    <mergeCell ref="AD154:AF154"/>
    <mergeCell ref="AG154:AI154"/>
    <mergeCell ref="AK154:AM154"/>
    <mergeCell ref="AN154:AP154"/>
    <mergeCell ref="AQ154:AS154"/>
    <mergeCell ref="AT154:AV154"/>
    <mergeCell ref="AW154:AY154"/>
    <mergeCell ref="AZ154:BB154"/>
    <mergeCell ref="B155:D155"/>
    <mergeCell ref="E155:G155"/>
    <mergeCell ref="H155:J155"/>
    <mergeCell ref="K155:M155"/>
    <mergeCell ref="N155:P155"/>
    <mergeCell ref="Q155:S155"/>
    <mergeCell ref="T155:V155"/>
    <mergeCell ref="X155:Z155"/>
    <mergeCell ref="AA155:AC155"/>
    <mergeCell ref="AD155:AF155"/>
    <mergeCell ref="AG155:AI155"/>
    <mergeCell ref="AK155:AM155"/>
    <mergeCell ref="AN155:AP155"/>
    <mergeCell ref="AQ155:AS155"/>
    <mergeCell ref="AT155:AV155"/>
    <mergeCell ref="AW155:AY155"/>
    <mergeCell ref="AZ155:BB155"/>
    <mergeCell ref="B157:D157"/>
    <mergeCell ref="E157:G157"/>
    <mergeCell ref="H157:J157"/>
    <mergeCell ref="K157:M157"/>
    <mergeCell ref="N157:P157"/>
    <mergeCell ref="Q157:S157"/>
    <mergeCell ref="T157:V157"/>
    <mergeCell ref="X157:Z157"/>
    <mergeCell ref="AA157:AC157"/>
    <mergeCell ref="AD157:AF157"/>
    <mergeCell ref="AG157:AI157"/>
    <mergeCell ref="AK157:AM157"/>
    <mergeCell ref="AN157:AP157"/>
    <mergeCell ref="AQ157:AS157"/>
    <mergeCell ref="AT157:AV157"/>
    <mergeCell ref="AW157:AY157"/>
    <mergeCell ref="AZ157:BB157"/>
    <mergeCell ref="AW159:AY159"/>
    <mergeCell ref="AZ159:BB159"/>
    <mergeCell ref="B158:D158"/>
    <mergeCell ref="E158:G158"/>
    <mergeCell ref="H158:J158"/>
    <mergeCell ref="K158:M158"/>
    <mergeCell ref="N158:P158"/>
    <mergeCell ref="Q158:S158"/>
    <mergeCell ref="T158:V158"/>
    <mergeCell ref="X158:Z158"/>
    <mergeCell ref="AA158:AC158"/>
    <mergeCell ref="AD158:AF158"/>
    <mergeCell ref="AG158:AI158"/>
    <mergeCell ref="AK158:AM158"/>
    <mergeCell ref="AN158:AP158"/>
    <mergeCell ref="AQ158:AS158"/>
    <mergeCell ref="AT158:AV158"/>
    <mergeCell ref="AW158:AY158"/>
    <mergeCell ref="AZ158:BB158"/>
    <mergeCell ref="AZ161:BB161"/>
    <mergeCell ref="B160:D160"/>
    <mergeCell ref="E160:G160"/>
    <mergeCell ref="H160:J160"/>
    <mergeCell ref="K160:M160"/>
    <mergeCell ref="N160:P160"/>
    <mergeCell ref="Q160:S160"/>
    <mergeCell ref="T160:V160"/>
    <mergeCell ref="X160:Z160"/>
    <mergeCell ref="AA160:AC160"/>
    <mergeCell ref="AD160:AF160"/>
    <mergeCell ref="AG160:AI160"/>
    <mergeCell ref="AK160:AM160"/>
    <mergeCell ref="AN160:AP160"/>
    <mergeCell ref="AQ160:AS160"/>
    <mergeCell ref="AT160:AV160"/>
    <mergeCell ref="AW160:AY160"/>
    <mergeCell ref="AZ160:BB160"/>
    <mergeCell ref="A90:G90"/>
    <mergeCell ref="B161:D161"/>
    <mergeCell ref="E161:G161"/>
    <mergeCell ref="H161:J161"/>
    <mergeCell ref="K161:M161"/>
    <mergeCell ref="N161:P161"/>
    <mergeCell ref="Q161:S161"/>
    <mergeCell ref="T161:V161"/>
    <mergeCell ref="X161:Z161"/>
    <mergeCell ref="AA161:AC161"/>
    <mergeCell ref="AD161:AF161"/>
    <mergeCell ref="AG161:AI161"/>
    <mergeCell ref="AK161:AM161"/>
    <mergeCell ref="AN161:AP161"/>
    <mergeCell ref="AQ161:AS161"/>
    <mergeCell ref="AT161:AV161"/>
    <mergeCell ref="AW161:AY161"/>
    <mergeCell ref="B159:D159"/>
    <mergeCell ref="E159:G159"/>
    <mergeCell ref="H159:J159"/>
    <mergeCell ref="K159:M159"/>
    <mergeCell ref="N159:P159"/>
    <mergeCell ref="Q159:S159"/>
    <mergeCell ref="T159:V159"/>
    <mergeCell ref="X159:Z159"/>
    <mergeCell ref="AA159:AC159"/>
    <mergeCell ref="AD159:AF159"/>
    <mergeCell ref="AG159:AI159"/>
    <mergeCell ref="AK159:AM159"/>
    <mergeCell ref="AN159:AP159"/>
    <mergeCell ref="AQ159:AS159"/>
    <mergeCell ref="AT159:AV159"/>
    <mergeCell ref="AW93:AY94"/>
    <mergeCell ref="K87:M88"/>
    <mergeCell ref="N87:P88"/>
    <mergeCell ref="Q87:S88"/>
    <mergeCell ref="T87:V88"/>
    <mergeCell ref="W87:W88"/>
    <mergeCell ref="X87:Z88"/>
    <mergeCell ref="AA87:AC88"/>
    <mergeCell ref="AD87:AF88"/>
    <mergeCell ref="AG87:AI88"/>
    <mergeCell ref="AT83:AV84"/>
    <mergeCell ref="AW83:AY84"/>
    <mergeCell ref="AZ83:BB84"/>
    <mergeCell ref="B85:D86"/>
    <mergeCell ref="E85:G86"/>
    <mergeCell ref="H85:J86"/>
    <mergeCell ref="K85:M86"/>
    <mergeCell ref="N85:P86"/>
    <mergeCell ref="Q85:S86"/>
    <mergeCell ref="T85:V86"/>
    <mergeCell ref="W85:W86"/>
    <mergeCell ref="X85:Z86"/>
    <mergeCell ref="AA85:AC86"/>
    <mergeCell ref="AD85:AF86"/>
    <mergeCell ref="AG85:AI86"/>
    <mergeCell ref="AJ85:AJ86"/>
    <mergeCell ref="AK85:AM86"/>
    <mergeCell ref="AN85:AP86"/>
    <mergeCell ref="AQ85:AS86"/>
    <mergeCell ref="AT85:AV86"/>
    <mergeCell ref="AW85:AY86"/>
    <mergeCell ref="AZ85:BB86"/>
    <mergeCell ref="B83:D84"/>
    <mergeCell ref="E83:G84"/>
    <mergeCell ref="H83:J84"/>
    <mergeCell ref="K83:M84"/>
    <mergeCell ref="N83:P84"/>
    <mergeCell ref="Q83:S84"/>
    <mergeCell ref="T83:V84"/>
    <mergeCell ref="W83:W84"/>
    <mergeCell ref="X83:Z84"/>
    <mergeCell ref="AA83:AC84"/>
    <mergeCell ref="AD83:AF84"/>
    <mergeCell ref="AG83:AI84"/>
    <mergeCell ref="AJ83:AJ84"/>
    <mergeCell ref="AK83:AM84"/>
    <mergeCell ref="AN83:AP84"/>
    <mergeCell ref="AQ83:AS84"/>
    <mergeCell ref="B87:D88"/>
    <mergeCell ref="E87:G88"/>
    <mergeCell ref="H87:J88"/>
    <mergeCell ref="T95:V96"/>
    <mergeCell ref="Q95:S96"/>
    <mergeCell ref="AG95:AI96"/>
    <mergeCell ref="A82:G82"/>
    <mergeCell ref="AJ87:AJ88"/>
    <mergeCell ref="AK87:AM88"/>
    <mergeCell ref="AN87:AP88"/>
    <mergeCell ref="AN91:AP92"/>
    <mergeCell ref="AK91:AM92"/>
    <mergeCell ref="AJ91:AJ92"/>
    <mergeCell ref="AQ91:AS92"/>
    <mergeCell ref="AZ91:BB92"/>
    <mergeCell ref="AW91:AY92"/>
    <mergeCell ref="N91:P92"/>
    <mergeCell ref="K91:M92"/>
    <mergeCell ref="H91:J92"/>
    <mergeCell ref="E91:G92"/>
    <mergeCell ref="B91:D92"/>
    <mergeCell ref="AQ95:AS96"/>
    <mergeCell ref="AN95:AP96"/>
    <mergeCell ref="AK95:AM96"/>
    <mergeCell ref="AJ95:AJ96"/>
    <mergeCell ref="AZ95:BB96"/>
    <mergeCell ref="AW95:AY96"/>
    <mergeCell ref="AK93:AM94"/>
    <mergeCell ref="AJ93:AJ94"/>
    <mergeCell ref="AG93:AI94"/>
    <mergeCell ref="AZ93:BB94"/>
    <mergeCell ref="AQ87:AS88"/>
    <mergeCell ref="AT87:AV88"/>
    <mergeCell ref="AW87:AY88"/>
    <mergeCell ref="AZ87:BB88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="110" zoomScaleNormal="110" workbookViewId="0">
      <selection activeCell="L1" sqref="L1:R1048576"/>
    </sheetView>
  </sheetViews>
  <sheetFormatPr defaultRowHeight="15"/>
  <cols>
    <col min="1" max="1" width="8.42578125" customWidth="1"/>
    <col min="2" max="2" width="32.5703125" customWidth="1"/>
    <col min="3" max="3" width="15.140625" customWidth="1"/>
    <col min="8" max="8" width="10.85546875" style="129" customWidth="1"/>
    <col min="9" max="9" width="16.5703125" style="127" customWidth="1"/>
    <col min="10" max="10" width="15.85546875" style="127" customWidth="1"/>
    <col min="11" max="11" width="11.140625" style="127" customWidth="1"/>
  </cols>
  <sheetData>
    <row r="1" spans="1:11" ht="70.5" customHeight="1">
      <c r="A1" s="124" t="s">
        <v>0</v>
      </c>
      <c r="B1" s="125" t="s">
        <v>15</v>
      </c>
      <c r="C1" s="124" t="s">
        <v>61</v>
      </c>
      <c r="D1" s="125" t="s">
        <v>68</v>
      </c>
      <c r="E1" s="124" t="s">
        <v>69</v>
      </c>
      <c r="F1" s="124" t="s">
        <v>4</v>
      </c>
      <c r="G1" s="124" t="s">
        <v>70</v>
      </c>
      <c r="H1" s="128" t="s">
        <v>71</v>
      </c>
      <c r="I1" s="126" t="s">
        <v>72</v>
      </c>
      <c r="J1" s="126" t="s">
        <v>73</v>
      </c>
      <c r="K1" s="469" t="s">
        <v>101</v>
      </c>
    </row>
    <row r="2" spans="1:11">
      <c r="A2" s="167">
        <v>1</v>
      </c>
      <c r="B2" s="167" t="s">
        <v>74</v>
      </c>
      <c r="C2" s="167" t="s">
        <v>14</v>
      </c>
      <c r="D2" s="167">
        <v>2</v>
      </c>
      <c r="E2" s="169">
        <v>9</v>
      </c>
      <c r="F2" s="167">
        <v>1</v>
      </c>
      <c r="G2" s="167">
        <v>3</v>
      </c>
      <c r="H2" s="470">
        <v>72.599999999999994</v>
      </c>
      <c r="I2" s="471">
        <v>49000</v>
      </c>
      <c r="J2" s="141">
        <f>I2*H2</f>
        <v>3557399.9999999995</v>
      </c>
      <c r="K2" s="168" t="s">
        <v>41</v>
      </c>
    </row>
  </sheetData>
  <autoFilter ref="A1:K1"/>
  <conditionalFormatting sqref="K1">
    <cfRule type="containsText" dxfId="1" priority="1" operator="containsText" text="бронь">
      <formula>NOT(ISERROR(SEARCH("бронь",K1)))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workbookViewId="0">
      <selection activeCell="F17" sqref="F17"/>
    </sheetView>
  </sheetViews>
  <sheetFormatPr defaultRowHeight="15"/>
  <cols>
    <col min="1" max="1" width="4.140625" customWidth="1"/>
    <col min="2" max="2" width="7.140625" customWidth="1"/>
    <col min="3" max="3" width="12.42578125" customWidth="1"/>
    <col min="4" max="4" width="7.140625" customWidth="1"/>
    <col min="5" max="6" width="11.28515625" customWidth="1"/>
    <col min="7" max="7" width="13.7109375" customWidth="1"/>
    <col min="8" max="8" width="13.5703125" customWidth="1"/>
    <col min="9" max="9" width="12.5703125" customWidth="1"/>
  </cols>
  <sheetData>
    <row r="1" spans="1:9" ht="38.25">
      <c r="A1" s="472" t="s">
        <v>0</v>
      </c>
      <c r="B1" s="125" t="s">
        <v>68</v>
      </c>
      <c r="C1" s="124" t="s">
        <v>102</v>
      </c>
      <c r="D1" s="124" t="s">
        <v>4</v>
      </c>
      <c r="E1" s="124" t="s">
        <v>70</v>
      </c>
      <c r="F1" s="128" t="s">
        <v>71</v>
      </c>
      <c r="G1" s="126" t="s">
        <v>72</v>
      </c>
      <c r="H1" s="126" t="s">
        <v>73</v>
      </c>
      <c r="I1" s="469" t="s">
        <v>101</v>
      </c>
    </row>
    <row r="2" spans="1:9">
      <c r="A2" s="2">
        <v>1</v>
      </c>
      <c r="B2" s="167">
        <v>2</v>
      </c>
      <c r="C2" s="169">
        <v>1</v>
      </c>
      <c r="D2" s="167" t="s">
        <v>103</v>
      </c>
      <c r="E2" s="167">
        <v>1</v>
      </c>
      <c r="F2" s="470">
        <v>55.6</v>
      </c>
      <c r="G2" s="143">
        <v>24000</v>
      </c>
      <c r="H2" s="143">
        <f>G2*F2</f>
        <v>1334400</v>
      </c>
      <c r="I2" s="168" t="s">
        <v>41</v>
      </c>
    </row>
    <row r="3" spans="1:9">
      <c r="A3" s="2">
        <v>2</v>
      </c>
      <c r="B3" s="167">
        <v>2</v>
      </c>
      <c r="C3" s="169">
        <v>2</v>
      </c>
      <c r="D3" s="167" t="s">
        <v>103</v>
      </c>
      <c r="E3" s="167">
        <v>1</v>
      </c>
      <c r="F3" s="470">
        <v>38.299999999999997</v>
      </c>
      <c r="G3" s="143">
        <v>24000</v>
      </c>
      <c r="H3" s="143">
        <f t="shared" ref="H3:H6" si="0">G3*F3</f>
        <v>919199.99999999988</v>
      </c>
      <c r="I3" s="168" t="s">
        <v>41</v>
      </c>
    </row>
    <row r="4" spans="1:9">
      <c r="A4" s="2">
        <v>3</v>
      </c>
      <c r="B4" s="167">
        <v>2</v>
      </c>
      <c r="C4" s="169">
        <v>3</v>
      </c>
      <c r="D4" s="167" t="s">
        <v>103</v>
      </c>
      <c r="E4" s="167">
        <v>1</v>
      </c>
      <c r="F4" s="470">
        <v>38.299999999999997</v>
      </c>
      <c r="G4" s="143">
        <v>24000</v>
      </c>
      <c r="H4" s="143">
        <f t="shared" si="0"/>
        <v>919199.99999999988</v>
      </c>
      <c r="I4" s="168" t="s">
        <v>41</v>
      </c>
    </row>
    <row r="5" spans="1:9">
      <c r="A5" s="2">
        <v>4</v>
      </c>
      <c r="B5" s="167">
        <v>2</v>
      </c>
      <c r="C5" s="169">
        <v>4</v>
      </c>
      <c r="D5" s="167" t="s">
        <v>103</v>
      </c>
      <c r="E5" s="167">
        <v>1</v>
      </c>
      <c r="F5" s="470">
        <v>19.5</v>
      </c>
      <c r="G5" s="143">
        <v>26000</v>
      </c>
      <c r="H5" s="143">
        <f t="shared" si="0"/>
        <v>507000</v>
      </c>
      <c r="I5" s="168" t="s">
        <v>41</v>
      </c>
    </row>
    <row r="6" spans="1:9">
      <c r="A6" s="2">
        <v>5</v>
      </c>
      <c r="B6" s="167">
        <v>2</v>
      </c>
      <c r="C6" s="169">
        <v>5</v>
      </c>
      <c r="D6" s="167" t="s">
        <v>103</v>
      </c>
      <c r="E6" s="167">
        <v>1</v>
      </c>
      <c r="F6" s="470">
        <v>18.5</v>
      </c>
      <c r="G6" s="143">
        <v>26000</v>
      </c>
      <c r="H6" s="143">
        <f t="shared" si="0"/>
        <v>481000</v>
      </c>
      <c r="I6" s="168" t="s">
        <v>41</v>
      </c>
    </row>
    <row r="7" spans="1:9">
      <c r="F7" s="129">
        <f>SUM(F2:F6)</f>
        <v>170.2</v>
      </c>
    </row>
  </sheetData>
  <autoFilter ref="A1:I1"/>
  <conditionalFormatting sqref="I1">
    <cfRule type="containsText" dxfId="0" priority="1" operator="containsText" text="бронь">
      <formula>NOT(ISERROR(SEARCH("бронь",I1)))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</vt:lpstr>
      <vt:lpstr>Прайс кв.</vt:lpstr>
      <vt:lpstr>Шахматка</vt:lpstr>
      <vt:lpstr>ОФИСЫ</vt:lpstr>
      <vt:lpstr>КЛАДОВЫЕ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2020-03-26T04:28:12Z</dcterms:modified>
</cp:coreProperties>
</file>